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Бюджет_7" sheetId="1" r:id="rId1"/>
  </sheets>
  <definedNames>
    <definedName name="_xlnm.Print_Titles" localSheetId="0">Бюджет_7!$12:$12</definedName>
    <definedName name="_xlnm.Print_Area" localSheetId="0">Бюджет_7!$A$1:$T$55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<sst xmlns="http://schemas.openxmlformats.org/spreadsheetml/2006/main" count="522" uniqueCount="70">
  <si>
    <t>Приложение №3</t>
  </si>
  <si>
    <t>к Решению Хурала представителей</t>
  </si>
  <si>
    <t xml:space="preserve">от       декабря   2024 года  №       "О внесении  </t>
  </si>
  <si>
    <t>изменений в бюджет городского округа</t>
  </si>
  <si>
    <t xml:space="preserve">г. Ак-Довурак на 2024 год и на плановый </t>
  </si>
  <si>
    <t>период 2025-2026 годов"</t>
  </si>
  <si>
    <t>РАСПРЕДЕЛЕНИЕ</t>
  </si>
  <si>
    <t>БЮДЖЕТНЫХ АССИГНОВАНИЙ ЗА 2024 ГОД</t>
  </si>
  <si>
    <t>ПО РАЗДЕЛАМ И ПОДРАЗДЕЛАМ  РАСХОДОВ</t>
  </si>
  <si>
    <t>(тыс.руб)</t>
  </si>
  <si>
    <t>РзПр1</t>
  </si>
  <si>
    <t>Наименование</t>
  </si>
  <si>
    <t>ВР</t>
  </si>
  <si>
    <t>КЭСР1</t>
  </si>
  <si>
    <t>КЭСР2</t>
  </si>
  <si>
    <t>Код главы</t>
  </si>
  <si>
    <t>Раздел</t>
  </si>
  <si>
    <t>Подраздел</t>
  </si>
  <si>
    <t>ЦСР</t>
  </si>
  <si>
    <t xml:space="preserve">ВР </t>
  </si>
  <si>
    <t>КЭСР</t>
  </si>
  <si>
    <t>План</t>
  </si>
  <si>
    <t>Уточненный план</t>
  </si>
  <si>
    <t xml:space="preserve">Отклонение </t>
  </si>
  <si>
    <t>1</t>
  </si>
  <si>
    <t>2</t>
  </si>
  <si>
    <t>3</t>
  </si>
  <si>
    <t>4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</si>
  <si>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</si>
  <si>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</si>
  <si>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</si>
  <si>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</si>
  <si>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</si>
  <si>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</si>
  <si>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</si>
  <si>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</si>
  <si>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</si>
  <si>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</si>
  <si>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</si>
  <si>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</si>
  <si>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</si>
  <si>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</si>
  <si>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Сельское хозяйство и рыболовство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</si>
  <si>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</si>
  <si>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</si>
  <si>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</si>
  <si>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</si>
  <si>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Благоустройство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</si>
  <si>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</si>
  <si>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</si>
  <si>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</si>
  <si>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</si>
  <si>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</si>
  <si>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 и оздоровление детей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</si>
  <si>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</si>
  <si>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</si>
  <si>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</si>
  <si>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</si>
  <si>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ЗДРАВООХРАНЕНИЕ</t>
  </si>
  <si>
    <t>Другие вопросы в области здравоохранения</t>
  </si>
  <si>
    <t>Социальная политика</t>
  </si>
  <si>
    <t>Социальное обслуживание населения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</si>
  <si>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</si>
  <si>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</si>
  <si>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</si>
  <si>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</si>
  <si>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</si>
  <si>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СРЕДСТВА МАССОВОЙ ИНФОРМАЦИИ</t>
  </si>
  <si>
    <t>Периодическая печать и издательства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</si>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</sst>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000"/>
    <numFmt numFmtId="181" formatCode="#\ ##0.00;[Red]\-#\ ##0.00;0.00"/>
    <numFmt numFmtId="182" formatCode="00;[Red]\-00;&quot;&quot;"/>
    <numFmt numFmtId="183" formatCode="0000000;[Red]\-0000000;&quot;&quot;"/>
    <numFmt numFmtId="184" formatCode="0.0"/>
    <numFmt numFmtId="185" formatCode="#\ ##0.0;[Red]\-#\ ##0.0;0.0"/>
  </numFmts>
  <fonts count="31">
    <font>
      <sz val="10"/>
      <name val="Arial"/>
      <charset val="204"/>
    </font>
    <font>
      <sz val="10"/>
      <name val="Times New Roman"/>
      <charset val="204"/>
    </font>
    <font>
      <b/>
      <sz val="8"/>
      <name val="Times New Roman"/>
      <charset val="204"/>
    </font>
    <font>
      <b/>
      <sz val="10"/>
      <name val="Times New Roman"/>
      <charset val="204"/>
    </font>
    <font>
      <b/>
      <sz val="16"/>
      <name val="Times New Roman"/>
      <charset val="204"/>
    </font>
    <font>
      <sz val="16"/>
      <name val="Times New Roman"/>
      <charset val="204"/>
    </font>
    <font>
      <sz val="8"/>
      <name val="Times New Roman"/>
      <charset val="204"/>
    </font>
    <font>
      <sz val="8"/>
      <name val="Arial"/>
      <charset val="204"/>
    </font>
    <font>
      <b/>
      <sz val="8"/>
      <name val="Arial"/>
      <charset val="204"/>
    </font>
    <font>
      <b/>
      <sz val="10"/>
      <name val="Arial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 Cyr"/>
      <charset val="204"/>
    </font>
  </fonts>
  <fills count="35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6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178" fontId="10" fillId="0" borderId="0" applyFont="0" applyFill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5" borderId="20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23" applyNumberFormat="0" applyAlignment="0" applyProtection="0">
      <alignment vertical="center"/>
    </xf>
    <xf numFmtId="0" fontId="20" fillId="7" borderId="24" applyNumberFormat="0" applyAlignment="0" applyProtection="0">
      <alignment vertical="center"/>
    </xf>
    <xf numFmtId="0" fontId="21" fillId="7" borderId="23" applyNumberFormat="0" applyAlignment="0" applyProtection="0">
      <alignment vertical="center"/>
    </xf>
    <xf numFmtId="0" fontId="22" fillId="8" borderId="25" applyNumberFormat="0" applyAlignment="0" applyProtection="0">
      <alignment vertical="center"/>
    </xf>
    <xf numFmtId="0" fontId="23" fillId="0" borderId="26" applyNumberFormat="0" applyFill="0" applyAlignment="0" applyProtection="0">
      <alignment vertical="center"/>
    </xf>
    <xf numFmtId="0" fontId="24" fillId="0" borderId="27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0" fillId="0" borderId="0"/>
  </cellStyleXfs>
  <cellXfs count="9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NumberFormat="1" applyFont="1" applyFill="1" applyAlignment="1" applyProtection="1">
      <protection hidden="1"/>
    </xf>
    <xf numFmtId="0" fontId="3" fillId="0" borderId="0" xfId="0" applyNumberFormat="1" applyFont="1" applyFill="1" applyAlignment="1" applyProtection="1">
      <protection hidden="1"/>
    </xf>
    <xf numFmtId="0" fontId="1" fillId="0" borderId="0" xfId="0" applyFont="1" applyFill="1" applyAlignment="1" applyProtection="1">
      <protection hidden="1"/>
    </xf>
    <xf numFmtId="0" fontId="1" fillId="0" borderId="0" xfId="0" applyFont="1" applyProtection="1">
      <protection hidden="1"/>
    </xf>
    <xf numFmtId="0" fontId="3" fillId="0" borderId="0" xfId="0" applyNumberFormat="1" applyFont="1" applyFill="1" applyAlignment="1" applyProtection="1">
      <alignment horizontal="centerContinuous" vertical="center"/>
      <protection hidden="1"/>
    </xf>
    <xf numFmtId="0" fontId="1" fillId="0" borderId="0" xfId="0" applyNumberFormat="1" applyFont="1" applyFill="1" applyAlignment="1" applyProtection="1">
      <alignment horizontal="centerContinuous"/>
      <protection hidden="1"/>
    </xf>
    <xf numFmtId="0" fontId="1" fillId="0" borderId="0" xfId="0" applyNumberFormat="1" applyFont="1" applyFill="1" applyAlignment="1" applyProtection="1">
      <alignment horizontal="center"/>
      <protection hidden="1"/>
    </xf>
    <xf numFmtId="0" fontId="4" fillId="0" borderId="0" xfId="0" applyNumberFormat="1" applyFont="1" applyFill="1" applyAlignment="1" applyProtection="1">
      <alignment horizontal="centerContinuous" vertical="center"/>
      <protection hidden="1"/>
    </xf>
    <xf numFmtId="0" fontId="5" fillId="0" borderId="0" xfId="0" applyNumberFormat="1" applyFont="1" applyFill="1" applyAlignment="1" applyProtection="1">
      <alignment horizontal="centerContinuous" vertical="center"/>
      <protection hidden="1"/>
    </xf>
    <xf numFmtId="0" fontId="5" fillId="0" borderId="0" xfId="0" applyNumberFormat="1" applyFont="1" applyFill="1" applyAlignment="1" applyProtection="1">
      <alignment horizontal="center" vertical="center"/>
      <protection hidden="1"/>
    </xf>
    <xf numFmtId="0" fontId="4" fillId="0" borderId="0" xfId="0" applyNumberFormat="1" applyFont="1" applyFill="1" applyAlignment="1" applyProtection="1">
      <alignment horizontal="center" vertical="center"/>
      <protection hidden="1"/>
    </xf>
    <xf numFmtId="0" fontId="6" fillId="0" borderId="0" xfId="0" applyNumberFormat="1" applyFont="1" applyFill="1" applyAlignment="1" applyProtection="1">
      <alignment vertical="top" wrapText="1"/>
      <protection hidden="1"/>
    </xf>
    <xf numFmtId="0" fontId="3" fillId="0" borderId="0" xfId="50" applyNumberFormat="1" applyFont="1" applyFill="1" applyAlignment="1" applyProtection="1">
      <alignment horizontal="center" vertical="center"/>
      <protection hidden="1"/>
    </xf>
    <xf numFmtId="0" fontId="2" fillId="0" borderId="0" xfId="0" applyNumberFormat="1" applyFont="1" applyFill="1" applyBorder="1" applyAlignment="1" applyProtection="1">
      <protection hidden="1"/>
    </xf>
    <xf numFmtId="0" fontId="2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2" xfId="0" applyNumberFormat="1" applyFont="1" applyFill="1" applyBorder="1" applyAlignment="1" applyProtection="1">
      <alignment horizontal="center" vertical="center"/>
      <protection hidden="1"/>
    </xf>
    <xf numFmtId="0" fontId="6" fillId="0" borderId="0" xfId="0" applyNumberFormat="1" applyFont="1" applyFill="1" applyBorder="1" applyAlignment="1" applyProtection="1">
      <protection hidden="1"/>
    </xf>
    <xf numFmtId="180" fontId="7" fillId="0" borderId="3" xfId="0" applyNumberFormat="1" applyFont="1" applyBorder="1" applyAlignment="1" applyProtection="1">
      <alignment wrapText="1"/>
      <protection hidden="1"/>
    </xf>
    <xf numFmtId="180" fontId="7" fillId="2" borderId="2" xfId="0" applyNumberFormat="1" applyFont="1" applyFill="1" applyBorder="1" applyAlignment="1" applyProtection="1">
      <alignment horizontal="left" vertical="center" wrapText="1"/>
      <protection hidden="1"/>
    </xf>
    <xf numFmtId="180" fontId="7" fillId="2" borderId="2" xfId="0" applyNumberFormat="1" applyFont="1" applyFill="1" applyBorder="1" applyAlignment="1" applyProtection="1">
      <alignment wrapText="1"/>
      <protection hidden="1"/>
    </xf>
    <xf numFmtId="180" fontId="7" fillId="0" borderId="4" xfId="0" applyNumberFormat="1" applyFont="1" applyBorder="1" applyAlignment="1" applyProtection="1">
      <alignment wrapText="1"/>
      <protection hidden="1"/>
    </xf>
    <xf numFmtId="180" fontId="7" fillId="0" borderId="2" xfId="0" applyNumberFormat="1" applyFont="1" applyFill="1" applyBorder="1" applyAlignment="1" applyProtection="1">
      <alignment horizontal="left" vertical="center" wrapText="1"/>
      <protection hidden="1"/>
    </xf>
    <xf numFmtId="180" fontId="7" fillId="0" borderId="2" xfId="0" applyNumberFormat="1" applyFont="1" applyFill="1" applyBorder="1" applyAlignment="1" applyProtection="1">
      <alignment wrapText="1"/>
      <protection hidden="1"/>
    </xf>
    <xf numFmtId="0" fontId="6" fillId="0" borderId="0" xfId="0" applyNumberFormat="1" applyFont="1" applyFill="1" applyAlignment="1" applyProtection="1">
      <protection hidden="1"/>
    </xf>
    <xf numFmtId="180" fontId="7" fillId="0" borderId="5" xfId="0" applyNumberFormat="1" applyFont="1" applyBorder="1" applyAlignment="1" applyProtection="1">
      <alignment wrapText="1"/>
      <protection hidden="1"/>
    </xf>
    <xf numFmtId="181" fontId="8" fillId="0" borderId="6" xfId="0" applyNumberFormat="1" applyFont="1" applyBorder="1" applyProtection="1">
      <protection hidden="1"/>
    </xf>
    <xf numFmtId="181" fontId="8" fillId="0" borderId="2" xfId="0" applyNumberFormat="1" applyFont="1" applyFill="1" applyBorder="1" applyAlignment="1" applyProtection="1">
      <alignment horizontal="center"/>
      <protection hidden="1"/>
    </xf>
    <xf numFmtId="182" fontId="7" fillId="2" borderId="2" xfId="0" applyNumberFormat="1" applyFont="1" applyFill="1" applyBorder="1" applyAlignment="1" applyProtection="1">
      <alignment horizontal="center" vertical="center"/>
      <protection hidden="1"/>
    </xf>
    <xf numFmtId="183" fontId="6" fillId="2" borderId="2" xfId="0" applyNumberFormat="1" applyFont="1" applyFill="1" applyBorder="1" applyAlignment="1" applyProtection="1">
      <alignment horizontal="center" vertical="center"/>
      <protection hidden="1"/>
    </xf>
    <xf numFmtId="182" fontId="7" fillId="0" borderId="2" xfId="0" applyNumberFormat="1" applyFont="1" applyFill="1" applyBorder="1" applyAlignment="1" applyProtection="1">
      <alignment horizontal="center" vertical="center"/>
      <protection hidden="1"/>
    </xf>
    <xf numFmtId="183" fontId="6" fillId="0" borderId="2" xfId="0" applyNumberFormat="1" applyFont="1" applyFill="1" applyBorder="1" applyAlignment="1" applyProtection="1">
      <alignment horizontal="center" vertical="center"/>
      <protection hidden="1"/>
    </xf>
    <xf numFmtId="181" fontId="2" fillId="2" borderId="2" xfId="0" applyNumberFormat="1" applyFont="1" applyFill="1" applyBorder="1" applyAlignment="1" applyProtection="1">
      <alignment horizontal="center" vertical="center"/>
      <protection hidden="1"/>
    </xf>
    <xf numFmtId="0" fontId="1" fillId="0" borderId="2" xfId="0" applyFont="1" applyFill="1" applyBorder="1" applyAlignment="1" applyProtection="1">
      <alignment horizontal="center" vertical="center"/>
      <protection hidden="1"/>
    </xf>
    <xf numFmtId="0" fontId="1" fillId="0" borderId="2" xfId="0" applyFont="1" applyFill="1" applyBorder="1" applyProtection="1">
      <protection hidden="1"/>
    </xf>
    <xf numFmtId="0" fontId="1" fillId="0" borderId="0" xfId="50" applyFont="1" applyAlignment="1" applyProtection="1">
      <alignment horizontal="right"/>
      <protection hidden="1"/>
    </xf>
    <xf numFmtId="0" fontId="9" fillId="0" borderId="0" xfId="49" applyNumberFormat="1" applyFont="1" applyFill="1" applyAlignment="1" applyProtection="1">
      <protection hidden="1"/>
    </xf>
    <xf numFmtId="0" fontId="1" fillId="0" borderId="0" xfId="51" applyFont="1" applyFill="1" applyAlignment="1">
      <alignment horizontal="center"/>
    </xf>
    <xf numFmtId="0" fontId="0" fillId="0" borderId="0" xfId="49" applyNumberFormat="1" applyFont="1" applyFill="1" applyAlignment="1" applyProtection="1">
      <alignment horizontal="centerContinuous"/>
      <protection hidden="1"/>
    </xf>
    <xf numFmtId="0" fontId="1" fillId="0" borderId="0" xfId="0" applyFont="1" applyFill="1" applyAlignment="1">
      <alignment horizontal="right"/>
    </xf>
    <xf numFmtId="0" fontId="7" fillId="0" borderId="0" xfId="49" applyNumberFormat="1" applyFont="1" applyFill="1" applyAlignment="1" applyProtection="1">
      <alignment horizontal="centerContinuous" vertical="center"/>
      <protection hidden="1"/>
    </xf>
    <xf numFmtId="0" fontId="1" fillId="0" borderId="0" xfId="0" applyFont="1" applyFill="1" applyAlignment="1">
      <alignment horizontal="center"/>
    </xf>
    <xf numFmtId="0" fontId="8" fillId="0" borderId="0" xfId="49" applyNumberFormat="1" applyFont="1" applyFill="1" applyAlignment="1" applyProtection="1">
      <alignment horizontal="centerContinuous" vertical="center"/>
      <protection hidden="1"/>
    </xf>
    <xf numFmtId="0" fontId="7" fillId="0" borderId="0" xfId="49" applyNumberFormat="1" applyFont="1" applyFill="1" applyAlignment="1" applyProtection="1">
      <alignment vertical="top" wrapText="1"/>
      <protection hidden="1"/>
    </xf>
    <xf numFmtId="0" fontId="1" fillId="0" borderId="0" xfId="0" applyFont="1" applyFill="1" applyAlignment="1">
      <alignment horizontal="left"/>
    </xf>
    <xf numFmtId="0" fontId="1" fillId="0" borderId="2" xfId="0" applyFont="1" applyBorder="1"/>
    <xf numFmtId="184" fontId="6" fillId="2" borderId="2" xfId="0" applyNumberFormat="1" applyFont="1" applyFill="1" applyBorder="1" applyAlignment="1" applyProtection="1">
      <alignment horizontal="center" vertical="center"/>
      <protection hidden="1"/>
    </xf>
    <xf numFmtId="181" fontId="1" fillId="0" borderId="2" xfId="0" applyNumberFormat="1" applyFont="1" applyBorder="1" applyProtection="1">
      <protection hidden="1"/>
    </xf>
    <xf numFmtId="184" fontId="6" fillId="0" borderId="2" xfId="0" applyNumberFormat="1" applyFont="1" applyFill="1" applyBorder="1" applyAlignment="1" applyProtection="1">
      <alignment horizontal="center" vertical="center"/>
      <protection hidden="1"/>
    </xf>
    <xf numFmtId="185" fontId="3" fillId="0" borderId="2" xfId="0" applyNumberFormat="1" applyFont="1" applyBorder="1" applyProtection="1">
      <protection hidden="1"/>
    </xf>
    <xf numFmtId="184" fontId="2" fillId="2" borderId="2" xfId="0" applyNumberFormat="1" applyFont="1" applyFill="1" applyBorder="1" applyAlignment="1" applyProtection="1">
      <alignment horizontal="center" vertical="center"/>
      <protection hidden="1"/>
    </xf>
    <xf numFmtId="184" fontId="1" fillId="0" borderId="2" xfId="0" applyNumberFormat="1" applyFont="1" applyFill="1" applyBorder="1" applyAlignment="1" applyProtection="1">
      <alignment horizontal="center" vertical="center"/>
      <protection hidden="1"/>
    </xf>
    <xf numFmtId="184" fontId="2" fillId="0" borderId="2" xfId="0" applyNumberFormat="1" applyFont="1" applyFill="1" applyBorder="1" applyAlignment="1" applyProtection="1">
      <alignment horizontal="center" vertical="center"/>
      <protection hidden="1"/>
    </xf>
    <xf numFmtId="184" fontId="3" fillId="0" borderId="2" xfId="0" applyNumberFormat="1" applyFont="1" applyFill="1" applyBorder="1" applyAlignment="1" applyProtection="1">
      <alignment horizontal="center" vertical="center"/>
      <protection hidden="1"/>
    </xf>
    <xf numFmtId="181" fontId="7" fillId="3" borderId="7" xfId="0" applyNumberFormat="1" applyFont="1" applyFill="1" applyBorder="1" applyAlignment="1" applyProtection="1">
      <protection hidden="1"/>
    </xf>
    <xf numFmtId="180" fontId="7" fillId="0" borderId="8" xfId="0" applyNumberFormat="1" applyFont="1" applyFill="1" applyBorder="1" applyAlignment="1" applyProtection="1">
      <alignment vertical="center" wrapText="1"/>
      <protection hidden="1"/>
    </xf>
    <xf numFmtId="181" fontId="7" fillId="4" borderId="9" xfId="0" applyNumberFormat="1" applyFont="1" applyFill="1" applyBorder="1" applyAlignment="1" applyProtection="1">
      <protection hidden="1"/>
    </xf>
    <xf numFmtId="180" fontId="7" fillId="0" borderId="10" xfId="0" applyNumberFormat="1" applyFont="1" applyFill="1" applyBorder="1" applyAlignment="1" applyProtection="1">
      <alignment vertical="center" wrapText="1"/>
      <protection hidden="1"/>
    </xf>
    <xf numFmtId="181" fontId="7" fillId="3" borderId="9" xfId="0" applyNumberFormat="1" applyFont="1" applyFill="1" applyBorder="1" applyAlignment="1" applyProtection="1">
      <protection hidden="1"/>
    </xf>
    <xf numFmtId="180" fontId="7" fillId="0" borderId="11" xfId="0" applyNumberFormat="1" applyFont="1" applyFill="1" applyBorder="1" applyAlignment="1" applyProtection="1">
      <alignment vertical="center" wrapText="1"/>
      <protection hidden="1"/>
    </xf>
    <xf numFmtId="181" fontId="8" fillId="0" borderId="12" xfId="0" applyNumberFormat="1" applyFont="1" applyFill="1" applyBorder="1" applyAlignment="1" applyProtection="1">
      <protection hidden="1"/>
    </xf>
    <xf numFmtId="181" fontId="8" fillId="0" borderId="6" xfId="0" applyNumberFormat="1" applyFont="1" applyFill="1" applyBorder="1" applyAlignment="1" applyProtection="1">
      <alignment vertical="center"/>
      <protection hidden="1"/>
    </xf>
    <xf numFmtId="182" fontId="7" fillId="0" borderId="13" xfId="0" applyNumberFormat="1" applyFont="1" applyFill="1" applyBorder="1" applyAlignment="1" applyProtection="1">
      <protection hidden="1"/>
    </xf>
    <xf numFmtId="181" fontId="7" fillId="0" borderId="13" xfId="0" applyNumberFormat="1" applyFont="1" applyFill="1" applyBorder="1" applyAlignment="1" applyProtection="1">
      <protection hidden="1"/>
    </xf>
    <xf numFmtId="180" fontId="7" fillId="0" borderId="8" xfId="0" applyNumberFormat="1" applyFont="1" applyFill="1" applyBorder="1" applyAlignment="1" applyProtection="1">
      <alignment wrapText="1"/>
      <protection hidden="1"/>
    </xf>
    <xf numFmtId="183" fontId="7" fillId="0" borderId="14" xfId="0" applyNumberFormat="1" applyFont="1" applyFill="1" applyBorder="1" applyAlignment="1" applyProtection="1">
      <protection hidden="1"/>
    </xf>
    <xf numFmtId="182" fontId="7" fillId="0" borderId="1" xfId="0" applyNumberFormat="1" applyFont="1" applyFill="1" applyBorder="1" applyAlignment="1" applyProtection="1">
      <protection hidden="1"/>
    </xf>
    <xf numFmtId="181" fontId="7" fillId="0" borderId="1" xfId="0" applyNumberFormat="1" applyFont="1" applyFill="1" applyBorder="1" applyAlignment="1" applyProtection="1">
      <protection hidden="1"/>
    </xf>
    <xf numFmtId="180" fontId="7" fillId="0" borderId="10" xfId="0" applyNumberFormat="1" applyFont="1" applyFill="1" applyBorder="1" applyAlignment="1" applyProtection="1">
      <alignment wrapText="1"/>
      <protection hidden="1"/>
    </xf>
    <xf numFmtId="183" fontId="7" fillId="0" borderId="2" xfId="0" applyNumberFormat="1" applyFont="1" applyFill="1" applyBorder="1" applyAlignment="1" applyProtection="1">
      <protection hidden="1"/>
    </xf>
    <xf numFmtId="182" fontId="7" fillId="0" borderId="15" xfId="0" applyNumberFormat="1" applyFont="1" applyFill="1" applyBorder="1" applyAlignment="1" applyProtection="1">
      <protection hidden="1"/>
    </xf>
    <xf numFmtId="181" fontId="7" fillId="0" borderId="15" xfId="0" applyNumberFormat="1" applyFont="1" applyFill="1" applyBorder="1" applyAlignment="1" applyProtection="1">
      <protection hidden="1"/>
    </xf>
    <xf numFmtId="180" fontId="7" fillId="0" borderId="11" xfId="0" applyNumberFormat="1" applyFont="1" applyFill="1" applyBorder="1" applyAlignment="1" applyProtection="1">
      <alignment wrapText="1"/>
      <protection hidden="1"/>
    </xf>
    <xf numFmtId="183" fontId="7" fillId="0" borderId="16" xfId="0" applyNumberFormat="1" applyFont="1" applyFill="1" applyBorder="1" applyAlignment="1" applyProtection="1">
      <protection hidden="1"/>
    </xf>
    <xf numFmtId="181" fontId="8" fillId="0" borderId="17" xfId="0" applyNumberFormat="1" applyFont="1" applyFill="1" applyBorder="1" applyAlignment="1" applyProtection="1">
      <protection hidden="1"/>
    </xf>
    <xf numFmtId="181" fontId="8" fillId="0" borderId="6" xfId="0" applyNumberFormat="1" applyFont="1" applyFill="1" applyBorder="1" applyAlignment="1" applyProtection="1">
      <protection hidden="1"/>
    </xf>
    <xf numFmtId="183" fontId="7" fillId="0" borderId="13" xfId="0" applyNumberFormat="1" applyFont="1" applyFill="1" applyBorder="1" applyAlignment="1" applyProtection="1">
      <protection hidden="1"/>
    </xf>
    <xf numFmtId="10" fontId="7" fillId="0" borderId="13" xfId="0" applyNumberFormat="1" applyFont="1" applyFill="1" applyBorder="1" applyAlignment="1" applyProtection="1">
      <protection hidden="1"/>
    </xf>
    <xf numFmtId="10" fontId="7" fillId="0" borderId="7" xfId="0" applyNumberFormat="1" applyFont="1" applyFill="1" applyBorder="1" applyAlignment="1" applyProtection="1">
      <protection hidden="1"/>
    </xf>
    <xf numFmtId="183" fontId="7" fillId="0" borderId="1" xfId="0" applyNumberFormat="1" applyFont="1" applyFill="1" applyBorder="1" applyAlignment="1" applyProtection="1">
      <protection hidden="1"/>
    </xf>
    <xf numFmtId="10" fontId="7" fillId="0" borderId="1" xfId="0" applyNumberFormat="1" applyFont="1" applyFill="1" applyBorder="1" applyAlignment="1" applyProtection="1">
      <protection hidden="1"/>
    </xf>
    <xf numFmtId="10" fontId="7" fillId="0" borderId="9" xfId="0" applyNumberFormat="1" applyFont="1" applyFill="1" applyBorder="1" applyAlignment="1" applyProtection="1">
      <protection hidden="1"/>
    </xf>
    <xf numFmtId="183" fontId="7" fillId="0" borderId="15" xfId="0" applyNumberFormat="1" applyFont="1" applyFill="1" applyBorder="1" applyAlignment="1" applyProtection="1">
      <protection hidden="1"/>
    </xf>
    <xf numFmtId="10" fontId="7" fillId="0" borderId="15" xfId="0" applyNumberFormat="1" applyFont="1" applyFill="1" applyBorder="1" applyAlignment="1" applyProtection="1">
      <protection hidden="1"/>
    </xf>
    <xf numFmtId="10" fontId="7" fillId="0" borderId="18" xfId="0" applyNumberFormat="1" applyFont="1" applyFill="1" applyBorder="1" applyAlignment="1" applyProtection="1">
      <protection hidden="1"/>
    </xf>
    <xf numFmtId="10" fontId="8" fillId="0" borderId="17" xfId="0" applyNumberFormat="1" applyFont="1" applyFill="1" applyBorder="1" applyAlignment="1" applyProtection="1">
      <protection hidden="1"/>
    </xf>
    <xf numFmtId="10" fontId="8" fillId="0" borderId="19" xfId="0" applyNumberFormat="1" applyFont="1" applyFill="1" applyBorder="1" applyAlignment="1" applyProtection="1">
      <protection hidden="1"/>
    </xf>
  </cellXfs>
  <cellStyles count="52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  <cellStyle name="Обычный 2 2" xfId="50"/>
    <cellStyle name="Обычный_Измененные приложения 2006 года к 3 чт.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U54"/>
  <sheetViews>
    <sheetView showGridLines="0" tabSelected="1" workbookViewId="0">
      <selection activeCell="AV9" sqref="AV9"/>
    </sheetView>
  </sheetViews>
  <sheetFormatPr defaultColWidth="9" defaultRowHeight="12.75"/>
  <cols>
    <col min="1" max="1" width="2.71428571428571" style="1" customWidth="1"/>
    <col min="2" max="2" width="9.14285714285714" style="1" hidden="1" customWidth="1"/>
    <col min="3" max="3" width="45" style="1" customWidth="1"/>
    <col min="4" max="11" width="9.14285714285714" style="1" hidden="1" customWidth="1"/>
    <col min="12" max="12" width="7.14285714285714" style="1" customWidth="1"/>
    <col min="13" max="13" width="7.42857142857143" style="1" customWidth="1"/>
    <col min="14" max="16" width="9.14285714285714" style="1" hidden="1" customWidth="1"/>
    <col min="17" max="17" width="12.4285714285714" style="1" customWidth="1"/>
    <col min="18" max="18" width="11.7142857142857" style="1" customWidth="1"/>
    <col min="19" max="19" width="11.7142857142857" style="1" hidden="1" customWidth="1"/>
    <col min="20" max="20" width="11.7142857142857" style="1" customWidth="1"/>
    <col min="21" max="21" width="0.714285714285714" style="1" customWidth="1"/>
    <col min="22" max="25" width="9.14285714285714" style="1" hidden="1" customWidth="1"/>
    <col min="26" max="26" width="12.8571428571429" style="1" hidden="1" customWidth="1"/>
    <col min="27" max="31" width="9.14285714285714" style="1" hidden="1" customWidth="1"/>
    <col min="32" max="32" width="24.7142857142857" style="2" hidden="1" customWidth="1"/>
    <col min="33" max="34" width="9.14285714285714" style="1" hidden="1" customWidth="1"/>
    <col min="35" max="37" width="11.4285714285714" style="1" hidden="1" customWidth="1"/>
    <col min="38" max="42" width="9.14285714285714" style="1" hidden="1" customWidth="1"/>
    <col min="43" max="43" width="14" style="1" hidden="1" customWidth="1"/>
    <col min="44" max="44" width="14.4285714285714" style="1" hidden="1" customWidth="1"/>
    <col min="45" max="45" width="14.1428571428571" style="1" hidden="1" customWidth="1"/>
    <col min="46" max="47" width="9.14285714285714" style="1" hidden="1" customWidth="1"/>
    <col min="48" max="188" width="9.14285714285714" style="1" customWidth="1"/>
    <col min="189" max="16384" width="9.14285714285714" style="1"/>
  </cols>
  <sheetData>
    <row r="1" customHeight="1" spans="1:23">
      <c r="A1" s="3"/>
      <c r="B1" s="4"/>
      <c r="C1" s="4"/>
      <c r="D1" s="4"/>
      <c r="E1" s="4"/>
      <c r="F1" s="4"/>
      <c r="G1" s="5"/>
      <c r="H1" s="6"/>
      <c r="I1" s="6"/>
      <c r="J1" s="6"/>
      <c r="K1" s="6"/>
      <c r="L1" s="6"/>
      <c r="M1" s="6"/>
      <c r="N1" s="6"/>
      <c r="O1" s="6"/>
      <c r="P1" s="6"/>
      <c r="Q1" s="39" t="s">
        <v>0</v>
      </c>
      <c r="R1" s="39"/>
      <c r="S1" s="39"/>
      <c r="T1" s="39"/>
      <c r="U1" s="6"/>
      <c r="W1" s="40"/>
    </row>
    <row r="2" ht="16.5" customHeight="1" spans="1:23">
      <c r="A2" s="7"/>
      <c r="B2" s="8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41" t="s">
        <v>1</v>
      </c>
      <c r="R2" s="41"/>
      <c r="S2" s="41"/>
      <c r="T2" s="41"/>
      <c r="U2" s="6"/>
      <c r="W2" s="42"/>
    </row>
    <row r="3" ht="14.25" customHeight="1" spans="1:23">
      <c r="A3" s="10"/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43" t="s">
        <v>2</v>
      </c>
      <c r="R3" s="43"/>
      <c r="S3" s="43"/>
      <c r="T3" s="43"/>
      <c r="U3" s="6"/>
      <c r="W3" s="44"/>
    </row>
    <row r="4" customHeight="1" spans="1:23">
      <c r="A4" s="10"/>
      <c r="B4" s="10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45" t="s">
        <v>3</v>
      </c>
      <c r="R4" s="45"/>
      <c r="S4" s="45"/>
      <c r="T4" s="45"/>
      <c r="U4" s="6"/>
      <c r="W4" s="46"/>
    </row>
    <row r="5" customHeight="1" spans="1:23">
      <c r="A5" s="10"/>
      <c r="B5" s="10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45" t="s">
        <v>4</v>
      </c>
      <c r="R5" s="45"/>
      <c r="S5" s="45"/>
      <c r="T5" s="45"/>
      <c r="U5" s="6"/>
      <c r="W5" s="46"/>
    </row>
    <row r="6" customHeight="1" spans="1:23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45" t="s">
        <v>5</v>
      </c>
      <c r="R6" s="45"/>
      <c r="S6" s="45"/>
      <c r="T6" s="45"/>
      <c r="U6" s="6"/>
      <c r="W6" s="47"/>
    </row>
    <row r="7" customHeight="1" spans="1:23">
      <c r="A7" s="14"/>
      <c r="B7" s="14"/>
      <c r="C7" s="15" t="s">
        <v>6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6"/>
      <c r="W7" s="47"/>
    </row>
    <row r="8" customHeight="1" spans="1:23">
      <c r="A8" s="14"/>
      <c r="B8" s="14"/>
      <c r="C8" s="15" t="s">
        <v>7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6"/>
      <c r="W8" s="47"/>
    </row>
    <row r="9" customHeight="1" spans="1:23">
      <c r="A9" s="14"/>
      <c r="B9" s="14"/>
      <c r="C9" s="15" t="s">
        <v>8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6"/>
      <c r="W9" s="47"/>
    </row>
    <row r="10" customHeight="1" spans="1:23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48"/>
      <c r="S10" s="48"/>
      <c r="T10" s="48" t="s">
        <v>9</v>
      </c>
      <c r="U10" s="6"/>
      <c r="W10" s="47"/>
    </row>
    <row r="11" ht="25.5" customHeight="1" spans="1:21">
      <c r="A11" s="16"/>
      <c r="B11" s="17" t="s">
        <v>10</v>
      </c>
      <c r="C11" s="18" t="s">
        <v>11</v>
      </c>
      <c r="D11" s="18"/>
      <c r="E11" s="18"/>
      <c r="F11" s="18"/>
      <c r="G11" s="18" t="s">
        <v>12</v>
      </c>
      <c r="H11" s="18" t="s">
        <v>13</v>
      </c>
      <c r="I11" s="18" t="s">
        <v>14</v>
      </c>
      <c r="J11" s="18" t="s">
        <v>11</v>
      </c>
      <c r="K11" s="18" t="s">
        <v>15</v>
      </c>
      <c r="L11" s="18" t="s">
        <v>16</v>
      </c>
      <c r="M11" s="18" t="s">
        <v>17</v>
      </c>
      <c r="N11" s="18" t="s">
        <v>18</v>
      </c>
      <c r="O11" s="18" t="s">
        <v>19</v>
      </c>
      <c r="P11" s="18" t="s">
        <v>20</v>
      </c>
      <c r="Q11" s="18" t="s">
        <v>21</v>
      </c>
      <c r="R11" s="18" t="s">
        <v>22</v>
      </c>
      <c r="S11" s="49"/>
      <c r="T11" s="18" t="s">
        <v>23</v>
      </c>
      <c r="U11" s="3"/>
    </row>
    <row r="12" customHeight="1" spans="1:21">
      <c r="A12" s="16"/>
      <c r="B12" s="19"/>
      <c r="C12" s="20" t="s">
        <v>24</v>
      </c>
      <c r="D12" s="20"/>
      <c r="E12" s="20"/>
      <c r="F12" s="20"/>
      <c r="G12" s="20"/>
      <c r="H12" s="20"/>
      <c r="I12" s="20"/>
      <c r="J12" s="20">
        <v>1</v>
      </c>
      <c r="K12" s="20">
        <v>2</v>
      </c>
      <c r="L12" s="20" t="s">
        <v>25</v>
      </c>
      <c r="M12" s="20" t="s">
        <v>26</v>
      </c>
      <c r="N12" s="20">
        <v>5</v>
      </c>
      <c r="O12" s="20">
        <v>6</v>
      </c>
      <c r="P12" s="20">
        <v>7</v>
      </c>
      <c r="Q12" s="20"/>
      <c r="R12" s="20"/>
      <c r="S12" s="20" t="s">
        <v>27</v>
      </c>
      <c r="T12" s="20"/>
      <c r="U12" s="3"/>
    </row>
    <row r="13" ht="20.1" customHeight="1" spans="1:47">
      <c r="A13" s="21"/>
      <c r="B13" s="22" t="s">
        <v>28</v>
      </c>
      <c r="C13" s="23" t="s">
        <v>28</v>
      </c>
      <c r="D13" s="24" t="s">
        <v>28</v>
      </c>
      <c r="E13" s="24" t="s">
        <v>28</v>
      </c>
      <c r="F13" s="24" t="s">
        <v>28</v>
      </c>
      <c r="G13" s="24" t="s">
        <v>28</v>
      </c>
      <c r="H13" s="24" t="s">
        <v>28</v>
      </c>
      <c r="I13" s="24" t="s">
        <v>28</v>
      </c>
      <c r="J13" s="24" t="s">
        <v>28</v>
      </c>
      <c r="K13" s="24" t="s">
        <v>28</v>
      </c>
      <c r="L13" s="32">
        <v>1</v>
      </c>
      <c r="M13" s="32">
        <v>0</v>
      </c>
      <c r="N13" s="33"/>
      <c r="O13" s="33"/>
      <c r="P13" s="33"/>
      <c r="Q13" s="50">
        <f>Q14+Q15+Q16+Q17+Q18+Q19+Q20</f>
        <v>40958.3657</v>
      </c>
      <c r="R13" s="50">
        <f>Z13/1000</f>
        <v>44603.21361</v>
      </c>
      <c r="S13" s="50">
        <v>36708098</v>
      </c>
      <c r="T13" s="50">
        <f>R13-Q13</f>
        <v>3644.84791</v>
      </c>
      <c r="U13" s="21"/>
      <c r="X13" s="51">
        <v>42055</v>
      </c>
      <c r="Z13" s="58">
        <v>44603213.61</v>
      </c>
      <c r="AF13" s="59" t="s">
        <v>28</v>
      </c>
      <c r="AG13" s="66">
        <v>1</v>
      </c>
      <c r="AH13" s="66">
        <v>0</v>
      </c>
      <c r="AI13" s="67">
        <v>40958365.7</v>
      </c>
      <c r="AJ13" s="67">
        <v>32767584.62</v>
      </c>
      <c r="AK13" s="68" t="s">
        <v>28</v>
      </c>
      <c r="AL13" s="66">
        <v>1</v>
      </c>
      <c r="AM13" s="66">
        <v>0</v>
      </c>
      <c r="AN13" s="69"/>
      <c r="AO13" s="69"/>
      <c r="AP13" s="80"/>
      <c r="AQ13" s="67">
        <v>44540460.53</v>
      </c>
      <c r="AR13" s="67">
        <v>44175572.84</v>
      </c>
      <c r="AS13" s="67">
        <v>41748927.74</v>
      </c>
      <c r="AT13" s="81">
        <v>0.991807725253442</v>
      </c>
      <c r="AU13" s="82">
        <v>0.937325910940688</v>
      </c>
    </row>
    <row r="14" ht="21.75" customHeight="1" spans="1:47">
      <c r="A14" s="21"/>
      <c r="B14" s="25" t="s">
        <v>29</v>
      </c>
      <c r="C14" s="26" t="s">
        <v>29</v>
      </c>
      <c r="D14" s="27" t="s">
        <v>29</v>
      </c>
      <c r="E14" s="27" t="s">
        <v>29</v>
      </c>
      <c r="F14" s="27" t="s">
        <v>29</v>
      </c>
      <c r="G14" s="27" t="s">
        <v>29</v>
      </c>
      <c r="H14" s="27" t="s">
        <v>29</v>
      </c>
      <c r="I14" s="27" t="s">
        <v>29</v>
      </c>
      <c r="J14" s="27" t="s">
        <v>29</v>
      </c>
      <c r="K14" s="27" t="s">
        <v>29</v>
      </c>
      <c r="L14" s="34">
        <v>1</v>
      </c>
      <c r="M14" s="34">
        <v>2</v>
      </c>
      <c r="N14" s="35"/>
      <c r="O14" s="35"/>
      <c r="P14" s="35"/>
      <c r="Q14" s="52">
        <f>AI14/1000</f>
        <v>2137.5852</v>
      </c>
      <c r="R14" s="52">
        <f t="shared" ref="R14:R53" si="0">Z14/1000</f>
        <v>2340.41182</v>
      </c>
      <c r="S14" s="52">
        <v>1904000</v>
      </c>
      <c r="T14" s="52">
        <f t="shared" ref="T14:T54" si="1">R14-Q14</f>
        <v>202.82662</v>
      </c>
      <c r="U14" s="21"/>
      <c r="X14" s="51">
        <v>1981</v>
      </c>
      <c r="Z14" s="60">
        <v>2340411.82</v>
      </c>
      <c r="AF14" s="61" t="s">
        <v>29</v>
      </c>
      <c r="AG14" s="70">
        <v>1</v>
      </c>
      <c r="AH14" s="70">
        <v>2</v>
      </c>
      <c r="AI14" s="71">
        <v>2137585.2</v>
      </c>
      <c r="AJ14" s="71">
        <v>1522792.47</v>
      </c>
      <c r="AK14" s="72" t="s">
        <v>29</v>
      </c>
      <c r="AL14" s="70">
        <v>1</v>
      </c>
      <c r="AM14" s="70">
        <v>2</v>
      </c>
      <c r="AN14" s="73"/>
      <c r="AO14" s="73"/>
      <c r="AP14" s="83"/>
      <c r="AQ14" s="71">
        <v>2340411.82</v>
      </c>
      <c r="AR14" s="71">
        <v>2340411.82</v>
      </c>
      <c r="AS14" s="71">
        <v>2215404.82</v>
      </c>
      <c r="AT14" s="84">
        <v>1</v>
      </c>
      <c r="AU14" s="85">
        <v>0.946587605253164</v>
      </c>
    </row>
    <row r="15" ht="32.25" customHeight="1" spans="1:47">
      <c r="A15" s="21"/>
      <c r="B15" s="25" t="s">
        <v>30</v>
      </c>
      <c r="C15" s="26" t="s">
        <v>30</v>
      </c>
      <c r="D15" s="27" t="s">
        <v>30</v>
      </c>
      <c r="E15" s="27" t="s">
        <v>30</v>
      </c>
      <c r="F15" s="27" t="s">
        <v>30</v>
      </c>
      <c r="G15" s="27" t="s">
        <v>30</v>
      </c>
      <c r="H15" s="27" t="s">
        <v>30</v>
      </c>
      <c r="I15" s="27" t="s">
        <v>30</v>
      </c>
      <c r="J15" s="27" t="s">
        <v>30</v>
      </c>
      <c r="K15" s="27" t="s">
        <v>30</v>
      </c>
      <c r="L15" s="34">
        <v>1</v>
      </c>
      <c r="M15" s="34">
        <v>3</v>
      </c>
      <c r="N15" s="35"/>
      <c r="O15" s="35"/>
      <c r="P15" s="35"/>
      <c r="Q15" s="52">
        <f t="shared" ref="Q15:Q20" si="2">AI15/1000</f>
        <v>4909.508</v>
      </c>
      <c r="R15" s="52">
        <f t="shared" si="0"/>
        <v>5274.52533</v>
      </c>
      <c r="S15" s="52">
        <v>3798000</v>
      </c>
      <c r="T15" s="52">
        <f t="shared" si="1"/>
        <v>365.017330000001</v>
      </c>
      <c r="U15" s="21"/>
      <c r="X15" s="51">
        <v>4187</v>
      </c>
      <c r="Z15" s="60">
        <v>5274525.33</v>
      </c>
      <c r="AF15" s="61" t="s">
        <v>30</v>
      </c>
      <c r="AG15" s="70">
        <v>1</v>
      </c>
      <c r="AH15" s="70">
        <v>3</v>
      </c>
      <c r="AI15" s="71">
        <v>4909508</v>
      </c>
      <c r="AJ15" s="71">
        <v>4253928.18</v>
      </c>
      <c r="AK15" s="72" t="s">
        <v>30</v>
      </c>
      <c r="AL15" s="70">
        <v>1</v>
      </c>
      <c r="AM15" s="70">
        <v>3</v>
      </c>
      <c r="AN15" s="73"/>
      <c r="AO15" s="73"/>
      <c r="AP15" s="83"/>
      <c r="AQ15" s="71">
        <v>5274525.33</v>
      </c>
      <c r="AR15" s="71">
        <v>5274525.33</v>
      </c>
      <c r="AS15" s="71">
        <v>5040102.33</v>
      </c>
      <c r="AT15" s="84">
        <v>1</v>
      </c>
      <c r="AU15" s="85">
        <v>0.955555621533057</v>
      </c>
    </row>
    <row r="16" ht="32.25" customHeight="1" spans="1:47">
      <c r="A16" s="21"/>
      <c r="B16" s="25" t="s">
        <v>31</v>
      </c>
      <c r="C16" s="26" t="s">
        <v>31</v>
      </c>
      <c r="D16" s="27" t="s">
        <v>31</v>
      </c>
      <c r="E16" s="27" t="s">
        <v>31</v>
      </c>
      <c r="F16" s="27" t="s">
        <v>31</v>
      </c>
      <c r="G16" s="27" t="s">
        <v>31</v>
      </c>
      <c r="H16" s="27" t="s">
        <v>31</v>
      </c>
      <c r="I16" s="27" t="s">
        <v>31</v>
      </c>
      <c r="J16" s="27" t="s">
        <v>31</v>
      </c>
      <c r="K16" s="27" t="s">
        <v>31</v>
      </c>
      <c r="L16" s="34">
        <v>1</v>
      </c>
      <c r="M16" s="34">
        <v>4</v>
      </c>
      <c r="N16" s="35"/>
      <c r="O16" s="35"/>
      <c r="P16" s="35"/>
      <c r="Q16" s="52">
        <f t="shared" si="2"/>
        <v>24294.37659</v>
      </c>
      <c r="R16" s="52">
        <f t="shared" si="0"/>
        <v>27396.52428</v>
      </c>
      <c r="S16" s="52">
        <v>21845998</v>
      </c>
      <c r="T16" s="52">
        <f t="shared" si="1"/>
        <v>3102.14769</v>
      </c>
      <c r="U16" s="21"/>
      <c r="X16" s="51">
        <v>24763</v>
      </c>
      <c r="Z16" s="60">
        <v>27396524.28</v>
      </c>
      <c r="AF16" s="61" t="s">
        <v>31</v>
      </c>
      <c r="AG16" s="70">
        <v>1</v>
      </c>
      <c r="AH16" s="70">
        <v>4</v>
      </c>
      <c r="AI16" s="71">
        <v>24294376.59</v>
      </c>
      <c r="AJ16" s="71">
        <v>19905799.89</v>
      </c>
      <c r="AK16" s="72" t="s">
        <v>31</v>
      </c>
      <c r="AL16" s="70">
        <v>1</v>
      </c>
      <c r="AM16" s="70">
        <v>4</v>
      </c>
      <c r="AN16" s="73"/>
      <c r="AO16" s="73"/>
      <c r="AP16" s="83"/>
      <c r="AQ16" s="71">
        <v>27328599.28</v>
      </c>
      <c r="AR16" s="71">
        <v>26977915.83</v>
      </c>
      <c r="AS16" s="71">
        <v>25034367.32</v>
      </c>
      <c r="AT16" s="84">
        <v>0.987167895199933</v>
      </c>
      <c r="AU16" s="85">
        <v>0.916050144520982</v>
      </c>
    </row>
    <row r="17" ht="21" customHeight="1" spans="1:47">
      <c r="A17" s="21"/>
      <c r="B17" s="25" t="s">
        <v>32</v>
      </c>
      <c r="C17" s="26" t="s">
        <v>32</v>
      </c>
      <c r="D17" s="27" t="s">
        <v>32</v>
      </c>
      <c r="E17" s="27" t="s">
        <v>32</v>
      </c>
      <c r="F17" s="27" t="s">
        <v>32</v>
      </c>
      <c r="G17" s="27" t="s">
        <v>32</v>
      </c>
      <c r="H17" s="27" t="s">
        <v>32</v>
      </c>
      <c r="I17" s="27" t="s">
        <v>32</v>
      </c>
      <c r="J17" s="27" t="s">
        <v>32</v>
      </c>
      <c r="K17" s="27" t="s">
        <v>32</v>
      </c>
      <c r="L17" s="34">
        <v>1</v>
      </c>
      <c r="M17" s="34">
        <v>5</v>
      </c>
      <c r="N17" s="35"/>
      <c r="O17" s="35"/>
      <c r="P17" s="35"/>
      <c r="Q17" s="52">
        <f t="shared" si="2"/>
        <v>11</v>
      </c>
      <c r="R17" s="52">
        <f t="shared" si="0"/>
        <v>11</v>
      </c>
      <c r="S17" s="52">
        <v>8331000</v>
      </c>
      <c r="T17" s="52">
        <f t="shared" si="1"/>
        <v>0</v>
      </c>
      <c r="U17" s="21"/>
      <c r="X17" s="51">
        <v>11</v>
      </c>
      <c r="Z17" s="60">
        <v>11000</v>
      </c>
      <c r="AF17" s="61" t="s">
        <v>32</v>
      </c>
      <c r="AG17" s="70">
        <v>1</v>
      </c>
      <c r="AH17" s="70">
        <v>5</v>
      </c>
      <c r="AI17" s="71">
        <v>11000</v>
      </c>
      <c r="AJ17" s="71">
        <v>0</v>
      </c>
      <c r="AK17" s="72" t="s">
        <v>32</v>
      </c>
      <c r="AL17" s="70">
        <v>1</v>
      </c>
      <c r="AM17" s="70">
        <v>5</v>
      </c>
      <c r="AN17" s="73"/>
      <c r="AO17" s="73"/>
      <c r="AP17" s="83"/>
      <c r="AQ17" s="71">
        <v>11000</v>
      </c>
      <c r="AR17" s="71">
        <v>11000</v>
      </c>
      <c r="AS17" s="71">
        <v>11000</v>
      </c>
      <c r="AT17" s="84">
        <v>1</v>
      </c>
      <c r="AU17" s="85">
        <v>1</v>
      </c>
    </row>
    <row r="18" ht="36.95" customHeight="1" spans="1:47">
      <c r="A18" s="21"/>
      <c r="B18" s="25" t="s">
        <v>33</v>
      </c>
      <c r="C18" s="26" t="s">
        <v>33</v>
      </c>
      <c r="D18" s="27" t="s">
        <v>33</v>
      </c>
      <c r="E18" s="27" t="s">
        <v>33</v>
      </c>
      <c r="F18" s="27" t="s">
        <v>33</v>
      </c>
      <c r="G18" s="27" t="s">
        <v>33</v>
      </c>
      <c r="H18" s="27" t="s">
        <v>33</v>
      </c>
      <c r="I18" s="27" t="s">
        <v>33</v>
      </c>
      <c r="J18" s="27" t="s">
        <v>33</v>
      </c>
      <c r="K18" s="27" t="s">
        <v>33</v>
      </c>
      <c r="L18" s="34">
        <v>1</v>
      </c>
      <c r="M18" s="34">
        <v>6</v>
      </c>
      <c r="N18" s="35"/>
      <c r="O18" s="35"/>
      <c r="P18" s="35"/>
      <c r="Q18" s="52">
        <f t="shared" si="2"/>
        <v>8303.265</v>
      </c>
      <c r="R18" s="52">
        <f t="shared" si="0"/>
        <v>8492.31067</v>
      </c>
      <c r="S18" s="52">
        <v>100000</v>
      </c>
      <c r="T18" s="52">
        <f t="shared" si="1"/>
        <v>189.045670000001</v>
      </c>
      <c r="U18" s="21"/>
      <c r="X18" s="51">
        <v>10182</v>
      </c>
      <c r="Z18" s="60">
        <v>8492310.67</v>
      </c>
      <c r="AF18" s="61" t="s">
        <v>33</v>
      </c>
      <c r="AG18" s="70">
        <v>1</v>
      </c>
      <c r="AH18" s="70">
        <v>6</v>
      </c>
      <c r="AI18" s="71">
        <v>8303265</v>
      </c>
      <c r="AJ18" s="71">
        <v>6246824.17</v>
      </c>
      <c r="AK18" s="72" t="s">
        <v>33</v>
      </c>
      <c r="AL18" s="70">
        <v>1</v>
      </c>
      <c r="AM18" s="70">
        <v>6</v>
      </c>
      <c r="AN18" s="73"/>
      <c r="AO18" s="73"/>
      <c r="AP18" s="83"/>
      <c r="AQ18" s="71">
        <v>8497482.59</v>
      </c>
      <c r="AR18" s="71">
        <v>8483278.35</v>
      </c>
      <c r="AS18" s="71">
        <v>8455151.35</v>
      </c>
      <c r="AT18" s="84">
        <v>0.998328417875582</v>
      </c>
      <c r="AU18" s="85">
        <v>0.995018378731388</v>
      </c>
    </row>
    <row r="19" ht="15" customHeight="1" spans="1:47">
      <c r="A19" s="21"/>
      <c r="B19" s="25" t="s">
        <v>34</v>
      </c>
      <c r="C19" s="26" t="s">
        <v>34</v>
      </c>
      <c r="D19" s="27" t="s">
        <v>34</v>
      </c>
      <c r="E19" s="27" t="s">
        <v>34</v>
      </c>
      <c r="F19" s="27" t="s">
        <v>34</v>
      </c>
      <c r="G19" s="27" t="s">
        <v>34</v>
      </c>
      <c r="H19" s="27" t="s">
        <v>34</v>
      </c>
      <c r="I19" s="27" t="s">
        <v>34</v>
      </c>
      <c r="J19" s="27" t="s">
        <v>34</v>
      </c>
      <c r="K19" s="27" t="s">
        <v>34</v>
      </c>
      <c r="L19" s="34">
        <v>1</v>
      </c>
      <c r="M19" s="34">
        <v>11</v>
      </c>
      <c r="N19" s="35"/>
      <c r="O19" s="35"/>
      <c r="P19" s="35"/>
      <c r="Q19" s="52">
        <f t="shared" si="2"/>
        <v>200</v>
      </c>
      <c r="R19" s="52">
        <f t="shared" si="0"/>
        <v>0</v>
      </c>
      <c r="S19" s="52">
        <v>729100</v>
      </c>
      <c r="T19" s="52">
        <f t="shared" si="1"/>
        <v>-200</v>
      </c>
      <c r="U19" s="21"/>
      <c r="X19" s="51">
        <v>200</v>
      </c>
      <c r="Z19" s="60"/>
      <c r="AF19" s="61" t="s">
        <v>34</v>
      </c>
      <c r="AG19" s="70">
        <v>1</v>
      </c>
      <c r="AH19" s="70">
        <v>11</v>
      </c>
      <c r="AI19" s="71">
        <v>200000</v>
      </c>
      <c r="AJ19" s="71">
        <v>0</v>
      </c>
      <c r="AK19" s="72" t="s">
        <v>35</v>
      </c>
      <c r="AL19" s="70">
        <v>1</v>
      </c>
      <c r="AM19" s="70">
        <v>13</v>
      </c>
      <c r="AN19" s="73"/>
      <c r="AO19" s="73"/>
      <c r="AP19" s="83"/>
      <c r="AQ19" s="71"/>
      <c r="AR19" s="71"/>
      <c r="AS19" s="71"/>
      <c r="AT19" s="84">
        <v>1</v>
      </c>
      <c r="AU19" s="85">
        <v>0.91222349651108</v>
      </c>
    </row>
    <row r="20" ht="15" customHeight="1" spans="1:47">
      <c r="A20" s="21"/>
      <c r="B20" s="25" t="s">
        <v>35</v>
      </c>
      <c r="C20" s="26" t="s">
        <v>35</v>
      </c>
      <c r="D20" s="27" t="s">
        <v>35</v>
      </c>
      <c r="E20" s="27" t="s">
        <v>35</v>
      </c>
      <c r="F20" s="27" t="s">
        <v>35</v>
      </c>
      <c r="G20" s="27" t="s">
        <v>35</v>
      </c>
      <c r="H20" s="27" t="s">
        <v>35</v>
      </c>
      <c r="I20" s="27" t="s">
        <v>35</v>
      </c>
      <c r="J20" s="27" t="s">
        <v>35</v>
      </c>
      <c r="K20" s="27" t="s">
        <v>35</v>
      </c>
      <c r="L20" s="34">
        <v>1</v>
      </c>
      <c r="M20" s="34">
        <v>13</v>
      </c>
      <c r="N20" s="35"/>
      <c r="O20" s="35"/>
      <c r="P20" s="35"/>
      <c r="Q20" s="52">
        <f t="shared" si="2"/>
        <v>1102.63091</v>
      </c>
      <c r="R20" s="52">
        <f t="shared" si="0"/>
        <v>1088.44151</v>
      </c>
      <c r="S20" s="52">
        <v>1439800</v>
      </c>
      <c r="T20" s="52">
        <f t="shared" si="1"/>
        <v>-14.1893999999998</v>
      </c>
      <c r="U20" s="21"/>
      <c r="X20" s="51">
        <v>731</v>
      </c>
      <c r="Z20" s="60">
        <v>1088441.51</v>
      </c>
      <c r="AF20" s="61" t="s">
        <v>35</v>
      </c>
      <c r="AG20" s="70">
        <v>1</v>
      </c>
      <c r="AH20" s="70">
        <v>13</v>
      </c>
      <c r="AI20" s="71">
        <v>1102630.91</v>
      </c>
      <c r="AJ20" s="71">
        <v>838239.91</v>
      </c>
      <c r="AK20" s="72" t="s">
        <v>35</v>
      </c>
      <c r="AL20" s="70">
        <v>1</v>
      </c>
      <c r="AM20" s="70">
        <v>13</v>
      </c>
      <c r="AN20" s="73"/>
      <c r="AO20" s="73"/>
      <c r="AP20" s="83"/>
      <c r="AQ20" s="71">
        <v>1088441.51</v>
      </c>
      <c r="AR20" s="71">
        <v>1088441.51</v>
      </c>
      <c r="AS20" s="71">
        <v>992901.92</v>
      </c>
      <c r="AT20" s="84">
        <v>1</v>
      </c>
      <c r="AU20" s="85">
        <v>0.91222349651108</v>
      </c>
    </row>
    <row r="21" ht="15" customHeight="1" spans="1:47">
      <c r="A21" s="21"/>
      <c r="B21" s="25" t="s">
        <v>36</v>
      </c>
      <c r="C21" s="23" t="s">
        <v>36</v>
      </c>
      <c r="D21" s="24" t="s">
        <v>36</v>
      </c>
      <c r="E21" s="24" t="s">
        <v>36</v>
      </c>
      <c r="F21" s="24" t="s">
        <v>36</v>
      </c>
      <c r="G21" s="24" t="s">
        <v>36</v>
      </c>
      <c r="H21" s="24" t="s">
        <v>36</v>
      </c>
      <c r="I21" s="24" t="s">
        <v>36</v>
      </c>
      <c r="J21" s="24" t="s">
        <v>36</v>
      </c>
      <c r="K21" s="24" t="s">
        <v>36</v>
      </c>
      <c r="L21" s="32">
        <v>2</v>
      </c>
      <c r="M21" s="32">
        <v>0</v>
      </c>
      <c r="N21" s="33"/>
      <c r="O21" s="33"/>
      <c r="P21" s="33"/>
      <c r="Q21" s="50">
        <f>Q22</f>
        <v>1876.9</v>
      </c>
      <c r="R21" s="50">
        <f t="shared" si="0"/>
        <v>1876.9</v>
      </c>
      <c r="S21" s="50">
        <v>1439800</v>
      </c>
      <c r="T21" s="50">
        <f t="shared" si="1"/>
        <v>0</v>
      </c>
      <c r="U21" s="21"/>
      <c r="X21" s="51">
        <v>5655</v>
      </c>
      <c r="Z21" s="62">
        <v>1876900</v>
      </c>
      <c r="AF21" s="61" t="s">
        <v>36</v>
      </c>
      <c r="AG21" s="70">
        <v>2</v>
      </c>
      <c r="AH21" s="70">
        <v>0</v>
      </c>
      <c r="AI21" s="71">
        <v>1876900</v>
      </c>
      <c r="AJ21" s="71">
        <v>1305133.47</v>
      </c>
      <c r="AK21" s="72" t="s">
        <v>36</v>
      </c>
      <c r="AL21" s="70">
        <v>2</v>
      </c>
      <c r="AM21" s="70">
        <v>0</v>
      </c>
      <c r="AN21" s="73"/>
      <c r="AO21" s="73"/>
      <c r="AP21" s="83"/>
      <c r="AQ21" s="71">
        <v>1874113</v>
      </c>
      <c r="AR21" s="71">
        <v>1876900</v>
      </c>
      <c r="AS21" s="71">
        <v>1876900</v>
      </c>
      <c r="AT21" s="84">
        <v>1.0014871034991</v>
      </c>
      <c r="AU21" s="85">
        <v>1.0014871034991</v>
      </c>
    </row>
    <row r="22" ht="21.75" customHeight="1" spans="1:47">
      <c r="A22" s="21"/>
      <c r="B22" s="25" t="s">
        <v>37</v>
      </c>
      <c r="C22" s="26" t="s">
        <v>37</v>
      </c>
      <c r="D22" s="27" t="s">
        <v>37</v>
      </c>
      <c r="E22" s="27" t="s">
        <v>37</v>
      </c>
      <c r="F22" s="27" t="s">
        <v>37</v>
      </c>
      <c r="G22" s="27" t="s">
        <v>37</v>
      </c>
      <c r="H22" s="27" t="s">
        <v>37</v>
      </c>
      <c r="I22" s="27" t="s">
        <v>37</v>
      </c>
      <c r="J22" s="27" t="s">
        <v>37</v>
      </c>
      <c r="K22" s="27" t="s">
        <v>37</v>
      </c>
      <c r="L22" s="34">
        <v>2</v>
      </c>
      <c r="M22" s="34">
        <v>3</v>
      </c>
      <c r="N22" s="35"/>
      <c r="O22" s="35"/>
      <c r="P22" s="35"/>
      <c r="Q22" s="52">
        <f t="shared" ref="Q22:Q29" si="3">AI22/1000</f>
        <v>1876.9</v>
      </c>
      <c r="R22" s="52">
        <f t="shared" si="0"/>
        <v>1876.9</v>
      </c>
      <c r="S22" s="52">
        <v>5810400</v>
      </c>
      <c r="T22" s="52">
        <f t="shared" si="1"/>
        <v>0</v>
      </c>
      <c r="U22" s="21"/>
      <c r="X22" s="51">
        <v>2731</v>
      </c>
      <c r="Z22" s="60">
        <v>1876900</v>
      </c>
      <c r="AF22" s="61" t="s">
        <v>37</v>
      </c>
      <c r="AG22" s="70">
        <v>2</v>
      </c>
      <c r="AH22" s="70">
        <v>3</v>
      </c>
      <c r="AI22" s="71">
        <v>1876900</v>
      </c>
      <c r="AJ22" s="71">
        <v>1305133.47</v>
      </c>
      <c r="AK22" s="72" t="s">
        <v>37</v>
      </c>
      <c r="AL22" s="70">
        <v>2</v>
      </c>
      <c r="AM22" s="70">
        <v>3</v>
      </c>
      <c r="AN22" s="73"/>
      <c r="AO22" s="73"/>
      <c r="AP22" s="83"/>
      <c r="AQ22" s="71">
        <v>1874113</v>
      </c>
      <c r="AR22" s="71">
        <v>1876900</v>
      </c>
      <c r="AS22" s="71">
        <v>1876900</v>
      </c>
      <c r="AT22" s="84">
        <v>1.0014871034991</v>
      </c>
      <c r="AU22" s="85">
        <v>1.0014871034991</v>
      </c>
    </row>
    <row r="23" ht="24" customHeight="1" spans="1:47">
      <c r="A23" s="21"/>
      <c r="B23" s="25" t="s">
        <v>38</v>
      </c>
      <c r="C23" s="23" t="s">
        <v>38</v>
      </c>
      <c r="D23" s="24" t="s">
        <v>38</v>
      </c>
      <c r="E23" s="24" t="s">
        <v>38</v>
      </c>
      <c r="F23" s="24" t="s">
        <v>38</v>
      </c>
      <c r="G23" s="24" t="s">
        <v>38</v>
      </c>
      <c r="H23" s="24" t="s">
        <v>38</v>
      </c>
      <c r="I23" s="24" t="s">
        <v>38</v>
      </c>
      <c r="J23" s="24" t="s">
        <v>38</v>
      </c>
      <c r="K23" s="24" t="s">
        <v>38</v>
      </c>
      <c r="L23" s="32">
        <v>3</v>
      </c>
      <c r="M23" s="32">
        <v>0</v>
      </c>
      <c r="N23" s="33"/>
      <c r="O23" s="33"/>
      <c r="P23" s="33"/>
      <c r="Q23" s="50">
        <f>Q24+Q25</f>
        <v>4188.22385</v>
      </c>
      <c r="R23" s="50">
        <f t="shared" si="0"/>
        <v>5107.24673</v>
      </c>
      <c r="S23" s="50">
        <v>2521000</v>
      </c>
      <c r="T23" s="50">
        <f t="shared" si="1"/>
        <v>919.02288</v>
      </c>
      <c r="U23" s="21"/>
      <c r="X23" s="51">
        <v>2924</v>
      </c>
      <c r="Z23" s="62">
        <v>5107246.73</v>
      </c>
      <c r="AF23" s="61" t="s">
        <v>38</v>
      </c>
      <c r="AG23" s="70">
        <v>3</v>
      </c>
      <c r="AH23" s="70">
        <v>0</v>
      </c>
      <c r="AI23" s="71">
        <v>4188223.85</v>
      </c>
      <c r="AJ23" s="71">
        <v>3770652.59</v>
      </c>
      <c r="AK23" s="72" t="s">
        <v>38</v>
      </c>
      <c r="AL23" s="70">
        <v>3</v>
      </c>
      <c r="AM23" s="70">
        <v>0</v>
      </c>
      <c r="AN23" s="73"/>
      <c r="AO23" s="73"/>
      <c r="AP23" s="83"/>
      <c r="AQ23" s="71">
        <v>4737246.73</v>
      </c>
      <c r="AR23" s="71">
        <v>4737246.73</v>
      </c>
      <c r="AS23" s="71">
        <v>4364153.73</v>
      </c>
      <c r="AT23" s="84">
        <v>1</v>
      </c>
      <c r="AU23" s="85">
        <v>0.921242649736338</v>
      </c>
    </row>
    <row r="24" ht="21.75" customHeight="1" spans="1:47">
      <c r="A24" s="21"/>
      <c r="B24" s="25" t="s">
        <v>39</v>
      </c>
      <c r="C24" s="26" t="s">
        <v>39</v>
      </c>
      <c r="D24" s="27" t="s">
        <v>39</v>
      </c>
      <c r="E24" s="27" t="s">
        <v>39</v>
      </c>
      <c r="F24" s="27" t="s">
        <v>39</v>
      </c>
      <c r="G24" s="27" t="s">
        <v>39</v>
      </c>
      <c r="H24" s="27" t="s">
        <v>39</v>
      </c>
      <c r="I24" s="27" t="s">
        <v>39</v>
      </c>
      <c r="J24" s="27" t="s">
        <v>39</v>
      </c>
      <c r="K24" s="27" t="s">
        <v>39</v>
      </c>
      <c r="L24" s="34">
        <v>3</v>
      </c>
      <c r="M24" s="34">
        <v>9</v>
      </c>
      <c r="N24" s="35"/>
      <c r="O24" s="35"/>
      <c r="P24" s="35"/>
      <c r="Q24" s="52">
        <f t="shared" si="3"/>
        <v>2678.15</v>
      </c>
      <c r="R24" s="52">
        <f t="shared" si="0"/>
        <v>3630.50288</v>
      </c>
      <c r="S24" s="52">
        <v>3289400</v>
      </c>
      <c r="T24" s="52">
        <f t="shared" si="1"/>
        <v>952.35288</v>
      </c>
      <c r="U24" s="21"/>
      <c r="X24" s="51">
        <v>22637</v>
      </c>
      <c r="Z24" s="60">
        <v>3630502.88</v>
      </c>
      <c r="AF24" s="61" t="s">
        <v>39</v>
      </c>
      <c r="AG24" s="70">
        <v>3</v>
      </c>
      <c r="AH24" s="70">
        <v>9</v>
      </c>
      <c r="AI24" s="71">
        <v>2678150</v>
      </c>
      <c r="AJ24" s="71">
        <v>2293908.74</v>
      </c>
      <c r="AK24" s="72" t="s">
        <v>39</v>
      </c>
      <c r="AL24" s="70">
        <v>3</v>
      </c>
      <c r="AM24" s="70">
        <v>9</v>
      </c>
      <c r="AN24" s="73"/>
      <c r="AO24" s="73"/>
      <c r="AP24" s="83"/>
      <c r="AQ24" s="71">
        <v>3260502.88</v>
      </c>
      <c r="AR24" s="71">
        <v>3260502.88</v>
      </c>
      <c r="AS24" s="71">
        <v>2887918.88</v>
      </c>
      <c r="AT24" s="84">
        <v>1</v>
      </c>
      <c r="AU24" s="85">
        <v>0.885728056771414</v>
      </c>
    </row>
    <row r="25" ht="15" customHeight="1" spans="1:47">
      <c r="A25" s="21"/>
      <c r="B25" s="25" t="s">
        <v>40</v>
      </c>
      <c r="C25" s="26" t="s">
        <v>40</v>
      </c>
      <c r="D25" s="27" t="s">
        <v>40</v>
      </c>
      <c r="E25" s="27" t="s">
        <v>40</v>
      </c>
      <c r="F25" s="27" t="s">
        <v>40</v>
      </c>
      <c r="G25" s="27" t="s">
        <v>40</v>
      </c>
      <c r="H25" s="27" t="s">
        <v>40</v>
      </c>
      <c r="I25" s="27" t="s">
        <v>40</v>
      </c>
      <c r="J25" s="27" t="s">
        <v>40</v>
      </c>
      <c r="K25" s="27" t="s">
        <v>40</v>
      </c>
      <c r="L25" s="34">
        <v>3</v>
      </c>
      <c r="M25" s="34">
        <v>14</v>
      </c>
      <c r="N25" s="35"/>
      <c r="O25" s="35"/>
      <c r="P25" s="35"/>
      <c r="Q25" s="52">
        <f t="shared" si="3"/>
        <v>1510.07385</v>
      </c>
      <c r="R25" s="52">
        <f t="shared" si="0"/>
        <v>1476.74385</v>
      </c>
      <c r="S25" s="52">
        <v>25138756</v>
      </c>
      <c r="T25" s="52">
        <f t="shared" si="1"/>
        <v>-33.3299999999999</v>
      </c>
      <c r="U25" s="21"/>
      <c r="X25" s="51">
        <v>393</v>
      </c>
      <c r="Z25" s="60">
        <v>1476743.85</v>
      </c>
      <c r="AF25" s="61" t="s">
        <v>40</v>
      </c>
      <c r="AG25" s="70">
        <v>3</v>
      </c>
      <c r="AH25" s="70">
        <v>14</v>
      </c>
      <c r="AI25" s="71">
        <v>1510073.85</v>
      </c>
      <c r="AJ25" s="71">
        <v>1476743.85</v>
      </c>
      <c r="AK25" s="72" t="s">
        <v>40</v>
      </c>
      <c r="AL25" s="70">
        <v>3</v>
      </c>
      <c r="AM25" s="70">
        <v>14</v>
      </c>
      <c r="AN25" s="73"/>
      <c r="AO25" s="73"/>
      <c r="AP25" s="83"/>
      <c r="AQ25" s="71">
        <v>1476743.85</v>
      </c>
      <c r="AR25" s="71">
        <v>1476743.85</v>
      </c>
      <c r="AS25" s="71">
        <v>1476234.85</v>
      </c>
      <c r="AT25" s="84">
        <v>1</v>
      </c>
      <c r="AU25" s="85">
        <v>0.999655322756211</v>
      </c>
    </row>
    <row r="26" ht="15" customHeight="1" spans="1:47">
      <c r="A26" s="21"/>
      <c r="B26" s="25" t="s">
        <v>41</v>
      </c>
      <c r="C26" s="23" t="s">
        <v>41</v>
      </c>
      <c r="D26" s="24" t="s">
        <v>41</v>
      </c>
      <c r="E26" s="24" t="s">
        <v>41</v>
      </c>
      <c r="F26" s="24" t="s">
        <v>41</v>
      </c>
      <c r="G26" s="24" t="s">
        <v>41</v>
      </c>
      <c r="H26" s="24" t="s">
        <v>41</v>
      </c>
      <c r="I26" s="24" t="s">
        <v>41</v>
      </c>
      <c r="J26" s="24" t="s">
        <v>41</v>
      </c>
      <c r="K26" s="24" t="s">
        <v>41</v>
      </c>
      <c r="L26" s="32">
        <v>4</v>
      </c>
      <c r="M26" s="32">
        <v>0</v>
      </c>
      <c r="N26" s="33"/>
      <c r="O26" s="33"/>
      <c r="P26" s="33"/>
      <c r="Q26" s="50">
        <f>Q27+Q28+Q29</f>
        <v>27529.1233</v>
      </c>
      <c r="R26" s="50">
        <f t="shared" si="0"/>
        <v>30068.73682</v>
      </c>
      <c r="S26" s="50">
        <v>537000</v>
      </c>
      <c r="T26" s="50">
        <f t="shared" si="1"/>
        <v>2539.61352</v>
      </c>
      <c r="U26" s="21"/>
      <c r="X26" s="51">
        <v>1990</v>
      </c>
      <c r="Z26" s="62">
        <v>30068736.82</v>
      </c>
      <c r="AF26" s="61" t="s">
        <v>41</v>
      </c>
      <c r="AG26" s="70">
        <v>4</v>
      </c>
      <c r="AH26" s="70">
        <v>0</v>
      </c>
      <c r="AI26" s="71">
        <v>27529123.3</v>
      </c>
      <c r="AJ26" s="71">
        <v>20236428.48</v>
      </c>
      <c r="AK26" s="72" t="s">
        <v>41</v>
      </c>
      <c r="AL26" s="70">
        <v>4</v>
      </c>
      <c r="AM26" s="70">
        <v>0</v>
      </c>
      <c r="AN26" s="73"/>
      <c r="AO26" s="73"/>
      <c r="AP26" s="83"/>
      <c r="AQ26" s="71">
        <v>29840736.82</v>
      </c>
      <c r="AR26" s="71">
        <v>29794559.66</v>
      </c>
      <c r="AS26" s="71">
        <v>28764928.65</v>
      </c>
      <c r="AT26" s="84">
        <v>0.998452546253179</v>
      </c>
      <c r="AU26" s="85">
        <v>0.963948337586659</v>
      </c>
    </row>
    <row r="27" ht="15" customHeight="1" spans="1:47">
      <c r="A27" s="21"/>
      <c r="B27" s="25" t="s">
        <v>42</v>
      </c>
      <c r="C27" s="26" t="s">
        <v>42</v>
      </c>
      <c r="D27" s="27" t="s">
        <v>42</v>
      </c>
      <c r="E27" s="27" t="s">
        <v>42</v>
      </c>
      <c r="F27" s="27" t="s">
        <v>42</v>
      </c>
      <c r="G27" s="27" t="s">
        <v>42</v>
      </c>
      <c r="H27" s="27" t="s">
        <v>42</v>
      </c>
      <c r="I27" s="27" t="s">
        <v>42</v>
      </c>
      <c r="J27" s="27" t="s">
        <v>42</v>
      </c>
      <c r="K27" s="27" t="s">
        <v>42</v>
      </c>
      <c r="L27" s="34">
        <v>4</v>
      </c>
      <c r="M27" s="34">
        <v>5</v>
      </c>
      <c r="N27" s="35"/>
      <c r="O27" s="35"/>
      <c r="P27" s="35"/>
      <c r="Q27" s="52">
        <f t="shared" si="3"/>
        <v>393</v>
      </c>
      <c r="R27" s="52">
        <f t="shared" si="0"/>
        <v>393</v>
      </c>
      <c r="S27" s="52">
        <v>17948559</v>
      </c>
      <c r="T27" s="52">
        <f t="shared" si="1"/>
        <v>0</v>
      </c>
      <c r="U27" s="21"/>
      <c r="X27" s="51">
        <v>20254</v>
      </c>
      <c r="Z27" s="60">
        <v>393000</v>
      </c>
      <c r="AF27" s="61" t="s">
        <v>42</v>
      </c>
      <c r="AG27" s="70">
        <v>4</v>
      </c>
      <c r="AH27" s="70">
        <v>5</v>
      </c>
      <c r="AI27" s="71">
        <v>393000</v>
      </c>
      <c r="AJ27" s="71">
        <v>393000</v>
      </c>
      <c r="AK27" s="72" t="s">
        <v>42</v>
      </c>
      <c r="AL27" s="70">
        <v>4</v>
      </c>
      <c r="AM27" s="70">
        <v>5</v>
      </c>
      <c r="AN27" s="73"/>
      <c r="AO27" s="73"/>
      <c r="AP27" s="83"/>
      <c r="AQ27" s="71">
        <v>393000</v>
      </c>
      <c r="AR27" s="71">
        <v>393000</v>
      </c>
      <c r="AS27" s="71">
        <v>393000</v>
      </c>
      <c r="AT27" s="84">
        <v>1</v>
      </c>
      <c r="AU27" s="85">
        <v>1</v>
      </c>
    </row>
    <row r="28" ht="15" customHeight="1" spans="1:47">
      <c r="A28" s="21"/>
      <c r="B28" s="25" t="s">
        <v>43</v>
      </c>
      <c r="C28" s="26" t="s">
        <v>43</v>
      </c>
      <c r="D28" s="27" t="s">
        <v>43</v>
      </c>
      <c r="E28" s="27" t="s">
        <v>43</v>
      </c>
      <c r="F28" s="27" t="s">
        <v>43</v>
      </c>
      <c r="G28" s="27" t="s">
        <v>43</v>
      </c>
      <c r="H28" s="27" t="s">
        <v>43</v>
      </c>
      <c r="I28" s="27" t="s">
        <v>43</v>
      </c>
      <c r="J28" s="27" t="s">
        <v>43</v>
      </c>
      <c r="K28" s="27" t="s">
        <v>43</v>
      </c>
      <c r="L28" s="34">
        <v>4</v>
      </c>
      <c r="M28" s="34">
        <v>9</v>
      </c>
      <c r="N28" s="35"/>
      <c r="O28" s="35"/>
      <c r="P28" s="35"/>
      <c r="Q28" s="52">
        <f t="shared" si="3"/>
        <v>1990</v>
      </c>
      <c r="R28" s="52">
        <f t="shared" si="0"/>
        <v>2408</v>
      </c>
      <c r="S28" s="52">
        <v>6653197</v>
      </c>
      <c r="T28" s="52">
        <f t="shared" si="1"/>
        <v>418</v>
      </c>
      <c r="U28" s="21"/>
      <c r="X28" s="51">
        <v>98881</v>
      </c>
      <c r="Z28" s="60">
        <v>2408000</v>
      </c>
      <c r="AF28" s="61" t="s">
        <v>43</v>
      </c>
      <c r="AG28" s="70">
        <v>4</v>
      </c>
      <c r="AH28" s="70">
        <v>9</v>
      </c>
      <c r="AI28" s="71">
        <v>1990000</v>
      </c>
      <c r="AJ28" s="71">
        <v>1184048.51</v>
      </c>
      <c r="AK28" s="72" t="s">
        <v>43</v>
      </c>
      <c r="AL28" s="70">
        <v>4</v>
      </c>
      <c r="AM28" s="70">
        <v>9</v>
      </c>
      <c r="AN28" s="73"/>
      <c r="AO28" s="73"/>
      <c r="AP28" s="83"/>
      <c r="AQ28" s="71">
        <v>2408000</v>
      </c>
      <c r="AR28" s="71">
        <v>2361822.84</v>
      </c>
      <c r="AS28" s="71">
        <v>2361822.84</v>
      </c>
      <c r="AT28" s="84">
        <v>0.980823438538206</v>
      </c>
      <c r="AU28" s="85">
        <v>0.980823438538206</v>
      </c>
    </row>
    <row r="29" ht="15" customHeight="1" spans="1:47">
      <c r="A29" s="21"/>
      <c r="B29" s="25" t="s">
        <v>44</v>
      </c>
      <c r="C29" s="26" t="s">
        <v>44</v>
      </c>
      <c r="D29" s="27" t="s">
        <v>44</v>
      </c>
      <c r="E29" s="27" t="s">
        <v>44</v>
      </c>
      <c r="F29" s="27" t="s">
        <v>44</v>
      </c>
      <c r="G29" s="27" t="s">
        <v>44</v>
      </c>
      <c r="H29" s="27" t="s">
        <v>44</v>
      </c>
      <c r="I29" s="27" t="s">
        <v>44</v>
      </c>
      <c r="J29" s="27" t="s">
        <v>44</v>
      </c>
      <c r="K29" s="27" t="s">
        <v>44</v>
      </c>
      <c r="L29" s="34">
        <v>4</v>
      </c>
      <c r="M29" s="34">
        <v>12</v>
      </c>
      <c r="N29" s="35"/>
      <c r="O29" s="35"/>
      <c r="P29" s="35"/>
      <c r="Q29" s="52">
        <f t="shared" si="3"/>
        <v>25146.1233</v>
      </c>
      <c r="R29" s="52">
        <f t="shared" si="0"/>
        <v>27267.73682</v>
      </c>
      <c r="S29" s="52">
        <v>14213095.13</v>
      </c>
      <c r="T29" s="52">
        <f t="shared" si="1"/>
        <v>2121.61352</v>
      </c>
      <c r="U29" s="21"/>
      <c r="X29" s="51">
        <v>200</v>
      </c>
      <c r="Z29" s="60">
        <v>27267736.82</v>
      </c>
      <c r="AF29" s="61" t="s">
        <v>44</v>
      </c>
      <c r="AG29" s="70">
        <v>4</v>
      </c>
      <c r="AH29" s="70">
        <v>12</v>
      </c>
      <c r="AI29" s="71">
        <v>25146123.3</v>
      </c>
      <c r="AJ29" s="71">
        <v>18659379.97</v>
      </c>
      <c r="AK29" s="72" t="s">
        <v>44</v>
      </c>
      <c r="AL29" s="70">
        <v>4</v>
      </c>
      <c r="AM29" s="70">
        <v>12</v>
      </c>
      <c r="AN29" s="73"/>
      <c r="AO29" s="73"/>
      <c r="AP29" s="83"/>
      <c r="AQ29" s="71">
        <v>27039736.82</v>
      </c>
      <c r="AR29" s="71">
        <v>27039736.82</v>
      </c>
      <c r="AS29" s="71">
        <v>26010105.81</v>
      </c>
      <c r="AT29" s="84">
        <v>1</v>
      </c>
      <c r="AU29" s="85">
        <v>0.961921559486539</v>
      </c>
    </row>
    <row r="30" ht="15" customHeight="1" spans="1:47">
      <c r="A30" s="21"/>
      <c r="B30" s="25" t="s">
        <v>45</v>
      </c>
      <c r="C30" s="23" t="s">
        <v>45</v>
      </c>
      <c r="D30" s="24" t="s">
        <v>45</v>
      </c>
      <c r="E30" s="24" t="s">
        <v>45</v>
      </c>
      <c r="F30" s="24" t="s">
        <v>45</v>
      </c>
      <c r="G30" s="24" t="s">
        <v>45</v>
      </c>
      <c r="H30" s="24" t="s">
        <v>45</v>
      </c>
      <c r="I30" s="24" t="s">
        <v>45</v>
      </c>
      <c r="J30" s="24" t="s">
        <v>45</v>
      </c>
      <c r="K30" s="24" t="s">
        <v>45</v>
      </c>
      <c r="L30" s="32">
        <v>5</v>
      </c>
      <c r="M30" s="32">
        <v>0</v>
      </c>
      <c r="N30" s="33"/>
      <c r="O30" s="33"/>
      <c r="P30" s="33"/>
      <c r="Q30" s="50">
        <f>Q31+Q32+Q33</f>
        <v>165259.71772</v>
      </c>
      <c r="R30" s="50">
        <f>R31+R32+R33</f>
        <v>156949.49387</v>
      </c>
      <c r="S30" s="50">
        <v>800000</v>
      </c>
      <c r="T30" s="50">
        <f t="shared" si="1"/>
        <v>-8310.22385000001</v>
      </c>
      <c r="U30" s="21"/>
      <c r="X30" s="51">
        <v>98681</v>
      </c>
      <c r="Z30" s="62">
        <v>156953493.87</v>
      </c>
      <c r="AF30" s="61" t="s">
        <v>45</v>
      </c>
      <c r="AG30" s="70">
        <v>5</v>
      </c>
      <c r="AH30" s="70">
        <v>0</v>
      </c>
      <c r="AI30" s="71">
        <v>165259717.72</v>
      </c>
      <c r="AJ30" s="71">
        <v>33439145.41</v>
      </c>
      <c r="AK30" s="72" t="s">
        <v>45</v>
      </c>
      <c r="AL30" s="70">
        <v>5</v>
      </c>
      <c r="AM30" s="70">
        <v>0</v>
      </c>
      <c r="AN30" s="73"/>
      <c r="AO30" s="73"/>
      <c r="AP30" s="83"/>
      <c r="AQ30" s="71">
        <v>157603897.87</v>
      </c>
      <c r="AR30" s="71">
        <v>155810890.6</v>
      </c>
      <c r="AS30" s="71">
        <v>123482432.14</v>
      </c>
      <c r="AT30" s="84">
        <v>0.988623331692729</v>
      </c>
      <c r="AU30" s="85">
        <v>0.783498592413335</v>
      </c>
    </row>
    <row r="31" ht="15" customHeight="1" spans="1:47">
      <c r="A31" s="21"/>
      <c r="B31" s="25" t="s">
        <v>46</v>
      </c>
      <c r="C31" s="26" t="s">
        <v>46</v>
      </c>
      <c r="D31" s="27" t="s">
        <v>46</v>
      </c>
      <c r="E31" s="27" t="s">
        <v>46</v>
      </c>
      <c r="F31" s="27" t="s">
        <v>46</v>
      </c>
      <c r="G31" s="27" t="s">
        <v>46</v>
      </c>
      <c r="H31" s="27" t="s">
        <v>46</v>
      </c>
      <c r="I31" s="27" t="s">
        <v>46</v>
      </c>
      <c r="J31" s="27" t="s">
        <v>46</v>
      </c>
      <c r="K31" s="27" t="s">
        <v>46</v>
      </c>
      <c r="L31" s="34">
        <v>5</v>
      </c>
      <c r="M31" s="34">
        <v>1</v>
      </c>
      <c r="N31" s="35"/>
      <c r="O31" s="35"/>
      <c r="P31" s="35"/>
      <c r="Q31" s="52">
        <f>AI31/1000</f>
        <v>200</v>
      </c>
      <c r="R31" s="52">
        <f t="shared" si="0"/>
        <v>600</v>
      </c>
      <c r="S31" s="52">
        <v>13413095.13</v>
      </c>
      <c r="T31" s="52">
        <f t="shared" si="1"/>
        <v>400</v>
      </c>
      <c r="U31" s="21"/>
      <c r="X31" s="51">
        <v>578847.32</v>
      </c>
      <c r="Z31" s="60">
        <v>600000</v>
      </c>
      <c r="AF31" s="61" t="s">
        <v>46</v>
      </c>
      <c r="AG31" s="70">
        <v>5</v>
      </c>
      <c r="AH31" s="70">
        <v>1</v>
      </c>
      <c r="AI31" s="71">
        <v>200000</v>
      </c>
      <c r="AJ31" s="71">
        <v>0</v>
      </c>
      <c r="AK31" s="72" t="s">
        <v>46</v>
      </c>
      <c r="AL31" s="70">
        <v>5</v>
      </c>
      <c r="AM31" s="70">
        <v>1</v>
      </c>
      <c r="AN31" s="73"/>
      <c r="AO31" s="73"/>
      <c r="AP31" s="83"/>
      <c r="AQ31" s="71">
        <v>600000</v>
      </c>
      <c r="AR31" s="71">
        <v>600000</v>
      </c>
      <c r="AS31" s="71">
        <v>0</v>
      </c>
      <c r="AT31" s="84">
        <v>1</v>
      </c>
      <c r="AU31" s="85">
        <v>0</v>
      </c>
    </row>
    <row r="32" ht="15" customHeight="1" spans="1:47">
      <c r="A32" s="21"/>
      <c r="B32" s="25" t="s">
        <v>47</v>
      </c>
      <c r="C32" s="26" t="s">
        <v>47</v>
      </c>
      <c r="D32" s="27" t="s">
        <v>47</v>
      </c>
      <c r="E32" s="27" t="s">
        <v>47</v>
      </c>
      <c r="F32" s="27" t="s">
        <v>47</v>
      </c>
      <c r="G32" s="27" t="s">
        <v>47</v>
      </c>
      <c r="H32" s="27" t="s">
        <v>47</v>
      </c>
      <c r="I32" s="27" t="s">
        <v>47</v>
      </c>
      <c r="J32" s="27" t="s">
        <v>47</v>
      </c>
      <c r="K32" s="27" t="s">
        <v>47</v>
      </c>
      <c r="L32" s="34">
        <v>5</v>
      </c>
      <c r="M32" s="34">
        <v>3</v>
      </c>
      <c r="N32" s="35"/>
      <c r="O32" s="35"/>
      <c r="P32" s="35"/>
      <c r="Q32" s="52">
        <f>AI32/1000</f>
        <v>98307.71772</v>
      </c>
      <c r="R32" s="52">
        <f t="shared" si="0"/>
        <v>93247.90387</v>
      </c>
      <c r="S32" s="52">
        <v>471286898.4</v>
      </c>
      <c r="T32" s="52">
        <f t="shared" si="1"/>
        <v>-5059.81385000001</v>
      </c>
      <c r="U32" s="21"/>
      <c r="X32" s="51">
        <v>215613</v>
      </c>
      <c r="Z32" s="60">
        <v>93247903.87</v>
      </c>
      <c r="AF32" s="61" t="s">
        <v>47</v>
      </c>
      <c r="AG32" s="70">
        <v>5</v>
      </c>
      <c r="AH32" s="70">
        <v>3</v>
      </c>
      <c r="AI32" s="71">
        <v>98307717.72</v>
      </c>
      <c r="AJ32" s="71">
        <v>33439145.41</v>
      </c>
      <c r="AK32" s="72" t="s">
        <v>47</v>
      </c>
      <c r="AL32" s="70">
        <v>5</v>
      </c>
      <c r="AM32" s="70">
        <v>3</v>
      </c>
      <c r="AN32" s="73"/>
      <c r="AO32" s="73"/>
      <c r="AP32" s="83"/>
      <c r="AQ32" s="71">
        <v>93902307.87</v>
      </c>
      <c r="AR32" s="71">
        <v>92109300.6</v>
      </c>
      <c r="AS32" s="71">
        <v>91698177.6</v>
      </c>
      <c r="AT32" s="84">
        <v>0.980905610195627</v>
      </c>
      <c r="AU32" s="85">
        <v>0.976527411093544</v>
      </c>
    </row>
    <row r="33" ht="24" customHeight="1" spans="1:47">
      <c r="A33" s="21"/>
      <c r="B33" s="25" t="s">
        <v>48</v>
      </c>
      <c r="C33" s="26" t="s">
        <v>48</v>
      </c>
      <c r="D33" s="27" t="s">
        <v>48</v>
      </c>
      <c r="E33" s="27" t="s">
        <v>48</v>
      </c>
      <c r="F33" s="27" t="s">
        <v>48</v>
      </c>
      <c r="G33" s="27" t="s">
        <v>48</v>
      </c>
      <c r="H33" s="27" t="s">
        <v>48</v>
      </c>
      <c r="I33" s="27" t="s">
        <v>48</v>
      </c>
      <c r="J33" s="27" t="s">
        <v>48</v>
      </c>
      <c r="K33" s="27" t="s">
        <v>48</v>
      </c>
      <c r="L33" s="34">
        <v>5</v>
      </c>
      <c r="M33" s="34">
        <v>5</v>
      </c>
      <c r="N33" s="35"/>
      <c r="O33" s="35"/>
      <c r="P33" s="35"/>
      <c r="Q33" s="52">
        <f>AI33/1000</f>
        <v>66752</v>
      </c>
      <c r="R33" s="52">
        <f t="shared" si="0"/>
        <v>63101.59</v>
      </c>
      <c r="S33" s="52">
        <v>158157405.72</v>
      </c>
      <c r="T33" s="52">
        <f t="shared" si="1"/>
        <v>-3650.41</v>
      </c>
      <c r="U33" s="21"/>
      <c r="X33" s="51">
        <v>297121.32</v>
      </c>
      <c r="Z33" s="60">
        <v>63101590</v>
      </c>
      <c r="AF33" s="61" t="s">
        <v>48</v>
      </c>
      <c r="AG33" s="70">
        <v>5</v>
      </c>
      <c r="AH33" s="70">
        <v>5</v>
      </c>
      <c r="AI33" s="71">
        <v>66752000</v>
      </c>
      <c r="AJ33" s="71">
        <v>0</v>
      </c>
      <c r="AK33" s="72" t="s">
        <v>48</v>
      </c>
      <c r="AL33" s="70">
        <v>5</v>
      </c>
      <c r="AM33" s="70">
        <v>5</v>
      </c>
      <c r="AN33" s="73"/>
      <c r="AO33" s="73"/>
      <c r="AP33" s="83"/>
      <c r="AQ33" s="71">
        <v>63101590</v>
      </c>
      <c r="AR33" s="71">
        <v>63101590</v>
      </c>
      <c r="AS33" s="71">
        <v>31784254.54</v>
      </c>
      <c r="AT33" s="84">
        <v>1</v>
      </c>
      <c r="AU33" s="85">
        <v>0.503699741004941</v>
      </c>
    </row>
    <row r="34" ht="15" customHeight="1" spans="1:47">
      <c r="A34" s="21"/>
      <c r="B34" s="25" t="s">
        <v>49</v>
      </c>
      <c r="C34" s="23" t="s">
        <v>49</v>
      </c>
      <c r="D34" s="24" t="s">
        <v>49</v>
      </c>
      <c r="E34" s="24" t="s">
        <v>49</v>
      </c>
      <c r="F34" s="24" t="s">
        <v>49</v>
      </c>
      <c r="G34" s="24" t="s">
        <v>49</v>
      </c>
      <c r="H34" s="24" t="s">
        <v>49</v>
      </c>
      <c r="I34" s="24" t="s">
        <v>49</v>
      </c>
      <c r="J34" s="24" t="s">
        <v>49</v>
      </c>
      <c r="K34" s="24" t="s">
        <v>49</v>
      </c>
      <c r="L34" s="32">
        <v>7</v>
      </c>
      <c r="M34" s="32">
        <v>0</v>
      </c>
      <c r="N34" s="33"/>
      <c r="O34" s="33"/>
      <c r="P34" s="33"/>
      <c r="Q34" s="50">
        <f>Q35+Q36+Q37+Q38+Q39</f>
        <v>599488.5997</v>
      </c>
      <c r="R34" s="50">
        <f t="shared" si="0"/>
        <v>651383.40006</v>
      </c>
      <c r="S34" s="50">
        <v>237022890.18</v>
      </c>
      <c r="T34" s="50">
        <f t="shared" si="1"/>
        <v>51894.8003600001</v>
      </c>
      <c r="U34" s="21"/>
      <c r="X34" s="51">
        <v>45981</v>
      </c>
      <c r="Z34" s="62">
        <v>651383400.06</v>
      </c>
      <c r="AF34" s="61" t="s">
        <v>49</v>
      </c>
      <c r="AG34" s="70">
        <v>7</v>
      </c>
      <c r="AH34" s="70">
        <v>0</v>
      </c>
      <c r="AI34" s="71">
        <v>599488599.7</v>
      </c>
      <c r="AJ34" s="71">
        <v>464177241.38</v>
      </c>
      <c r="AK34" s="72" t="s">
        <v>49</v>
      </c>
      <c r="AL34" s="70">
        <v>7</v>
      </c>
      <c r="AM34" s="70">
        <v>0</v>
      </c>
      <c r="AN34" s="73"/>
      <c r="AO34" s="73"/>
      <c r="AP34" s="83"/>
      <c r="AQ34" s="71">
        <v>649304323.46</v>
      </c>
      <c r="AR34" s="71">
        <v>643201034.96</v>
      </c>
      <c r="AS34" s="71">
        <v>599677549.89</v>
      </c>
      <c r="AT34" s="84">
        <v>0.990600265115321</v>
      </c>
      <c r="AU34" s="85">
        <v>0.923569315994155</v>
      </c>
    </row>
    <row r="35" ht="15" customHeight="1" spans="1:47">
      <c r="A35" s="21"/>
      <c r="B35" s="25" t="s">
        <v>50</v>
      </c>
      <c r="C35" s="26" t="s">
        <v>50</v>
      </c>
      <c r="D35" s="27" t="s">
        <v>50</v>
      </c>
      <c r="E35" s="27" t="s">
        <v>50</v>
      </c>
      <c r="F35" s="27" t="s">
        <v>50</v>
      </c>
      <c r="G35" s="27" t="s">
        <v>50</v>
      </c>
      <c r="H35" s="27" t="s">
        <v>50</v>
      </c>
      <c r="I35" s="27" t="s">
        <v>50</v>
      </c>
      <c r="J35" s="27" t="s">
        <v>50</v>
      </c>
      <c r="K35" s="27" t="s">
        <v>50</v>
      </c>
      <c r="L35" s="34">
        <v>7</v>
      </c>
      <c r="M35" s="34">
        <v>1</v>
      </c>
      <c r="N35" s="35"/>
      <c r="O35" s="35"/>
      <c r="P35" s="35"/>
      <c r="Q35" s="52">
        <f>AI35/1000</f>
        <v>215108.64217</v>
      </c>
      <c r="R35" s="52">
        <f t="shared" si="0"/>
        <v>242022.79799</v>
      </c>
      <c r="S35" s="52">
        <v>44683537.63</v>
      </c>
      <c r="T35" s="52">
        <f t="shared" si="1"/>
        <v>26914.15582</v>
      </c>
      <c r="U35" s="21"/>
      <c r="X35" s="51">
        <v>6096</v>
      </c>
      <c r="Z35" s="60">
        <v>242022797.99</v>
      </c>
      <c r="AF35" s="61" t="s">
        <v>50</v>
      </c>
      <c r="AG35" s="70">
        <v>7</v>
      </c>
      <c r="AH35" s="70">
        <v>1</v>
      </c>
      <c r="AI35" s="71">
        <v>215108642.17</v>
      </c>
      <c r="AJ35" s="71">
        <v>170762545.47</v>
      </c>
      <c r="AK35" s="72" t="s">
        <v>50</v>
      </c>
      <c r="AL35" s="70">
        <v>7</v>
      </c>
      <c r="AM35" s="70">
        <v>1</v>
      </c>
      <c r="AN35" s="73"/>
      <c r="AO35" s="73"/>
      <c r="AP35" s="83"/>
      <c r="AQ35" s="71">
        <v>240417626.07</v>
      </c>
      <c r="AR35" s="71">
        <v>238533183.57</v>
      </c>
      <c r="AS35" s="71">
        <v>217001047.42</v>
      </c>
      <c r="AT35" s="84">
        <v>0.992161795577121</v>
      </c>
      <c r="AU35" s="85">
        <v>0.902600408161496</v>
      </c>
    </row>
    <row r="36" ht="15" customHeight="1" spans="1:47">
      <c r="A36" s="21"/>
      <c r="B36" s="25" t="s">
        <v>51</v>
      </c>
      <c r="C36" s="26" t="s">
        <v>51</v>
      </c>
      <c r="D36" s="27" t="s">
        <v>51</v>
      </c>
      <c r="E36" s="27" t="s">
        <v>51</v>
      </c>
      <c r="F36" s="27" t="s">
        <v>51</v>
      </c>
      <c r="G36" s="27" t="s">
        <v>51</v>
      </c>
      <c r="H36" s="27" t="s">
        <v>51</v>
      </c>
      <c r="I36" s="27" t="s">
        <v>51</v>
      </c>
      <c r="J36" s="27" t="s">
        <v>51</v>
      </c>
      <c r="K36" s="27" t="s">
        <v>51</v>
      </c>
      <c r="L36" s="34">
        <v>7</v>
      </c>
      <c r="M36" s="34">
        <v>2</v>
      </c>
      <c r="N36" s="35"/>
      <c r="O36" s="35"/>
      <c r="P36" s="35"/>
      <c r="Q36" s="52">
        <f t="shared" ref="Q36:Q41" si="4">AI36/1000</f>
        <v>314467.269</v>
      </c>
      <c r="R36" s="52">
        <f t="shared" si="0"/>
        <v>322316.36931</v>
      </c>
      <c r="S36" s="52">
        <v>4388000</v>
      </c>
      <c r="T36" s="52">
        <f t="shared" si="1"/>
        <v>7849.10031000001</v>
      </c>
      <c r="U36" s="21"/>
      <c r="X36" s="51">
        <v>14036</v>
      </c>
      <c r="Z36" s="60">
        <v>322316369.31</v>
      </c>
      <c r="AF36" s="61" t="s">
        <v>51</v>
      </c>
      <c r="AG36" s="70">
        <v>7</v>
      </c>
      <c r="AH36" s="70">
        <v>2</v>
      </c>
      <c r="AI36" s="71">
        <v>314467269</v>
      </c>
      <c r="AJ36" s="71">
        <v>231598733.68</v>
      </c>
      <c r="AK36" s="72" t="s">
        <v>51</v>
      </c>
      <c r="AL36" s="70">
        <v>7</v>
      </c>
      <c r="AM36" s="70">
        <v>2</v>
      </c>
      <c r="AN36" s="73"/>
      <c r="AO36" s="73"/>
      <c r="AP36" s="83"/>
      <c r="AQ36" s="71">
        <v>322016369.31</v>
      </c>
      <c r="AR36" s="71">
        <v>322016369.31</v>
      </c>
      <c r="AS36" s="71">
        <v>301622519.79</v>
      </c>
      <c r="AT36" s="84">
        <v>1</v>
      </c>
      <c r="AU36" s="85">
        <v>0.93666828315685</v>
      </c>
    </row>
    <row r="37" ht="15" customHeight="1" spans="1:47">
      <c r="A37" s="21"/>
      <c r="B37" s="25" t="s">
        <v>52</v>
      </c>
      <c r="C37" s="26" t="s">
        <v>52</v>
      </c>
      <c r="D37" s="27" t="s">
        <v>52</v>
      </c>
      <c r="E37" s="27" t="s">
        <v>52</v>
      </c>
      <c r="F37" s="27" t="s">
        <v>52</v>
      </c>
      <c r="G37" s="27" t="s">
        <v>52</v>
      </c>
      <c r="H37" s="27" t="s">
        <v>52</v>
      </c>
      <c r="I37" s="27" t="s">
        <v>52</v>
      </c>
      <c r="J37" s="27" t="s">
        <v>52</v>
      </c>
      <c r="K37" s="27" t="s">
        <v>52</v>
      </c>
      <c r="L37" s="34">
        <v>7</v>
      </c>
      <c r="M37" s="34">
        <v>3</v>
      </c>
      <c r="N37" s="35"/>
      <c r="O37" s="35"/>
      <c r="P37" s="35"/>
      <c r="Q37" s="52">
        <f t="shared" si="4"/>
        <v>46402.24876</v>
      </c>
      <c r="R37" s="52">
        <f t="shared" si="0"/>
        <v>59873.45668</v>
      </c>
      <c r="S37" s="52">
        <v>27035064.87</v>
      </c>
      <c r="T37" s="52">
        <f t="shared" si="1"/>
        <v>13471.20792</v>
      </c>
      <c r="U37" s="21"/>
      <c r="X37" s="51">
        <v>29273</v>
      </c>
      <c r="Z37" s="60">
        <v>59873456.68</v>
      </c>
      <c r="AF37" s="61" t="s">
        <v>52</v>
      </c>
      <c r="AG37" s="70">
        <v>7</v>
      </c>
      <c r="AH37" s="70">
        <v>3</v>
      </c>
      <c r="AI37" s="71">
        <v>46402248.76</v>
      </c>
      <c r="AJ37" s="71">
        <v>41194026.45</v>
      </c>
      <c r="AK37" s="72" t="s">
        <v>52</v>
      </c>
      <c r="AL37" s="70">
        <v>7</v>
      </c>
      <c r="AM37" s="70">
        <v>3</v>
      </c>
      <c r="AN37" s="73"/>
      <c r="AO37" s="73"/>
      <c r="AP37" s="83"/>
      <c r="AQ37" s="71">
        <v>59873456.68</v>
      </c>
      <c r="AR37" s="71">
        <v>57072456.68</v>
      </c>
      <c r="AS37" s="71">
        <v>56406028.9</v>
      </c>
      <c r="AT37" s="84">
        <v>0.953218000841838</v>
      </c>
      <c r="AU37" s="85">
        <v>0.942087396113907</v>
      </c>
    </row>
    <row r="38" ht="15" customHeight="1" spans="1:47">
      <c r="A38" s="21"/>
      <c r="B38" s="25" t="s">
        <v>53</v>
      </c>
      <c r="C38" s="26" t="s">
        <v>53</v>
      </c>
      <c r="D38" s="27" t="s">
        <v>53</v>
      </c>
      <c r="E38" s="27" t="s">
        <v>53</v>
      </c>
      <c r="F38" s="27" t="s">
        <v>53</v>
      </c>
      <c r="G38" s="27" t="s">
        <v>53</v>
      </c>
      <c r="H38" s="27" t="s">
        <v>53</v>
      </c>
      <c r="I38" s="27" t="s">
        <v>53</v>
      </c>
      <c r="J38" s="27" t="s">
        <v>53</v>
      </c>
      <c r="K38" s="27" t="s">
        <v>53</v>
      </c>
      <c r="L38" s="34">
        <v>7</v>
      </c>
      <c r="M38" s="34">
        <v>7</v>
      </c>
      <c r="N38" s="35"/>
      <c r="O38" s="35"/>
      <c r="P38" s="35"/>
      <c r="Q38" s="52">
        <f t="shared" si="4"/>
        <v>9429.77177</v>
      </c>
      <c r="R38" s="52">
        <f t="shared" si="0"/>
        <v>9156.2339</v>
      </c>
      <c r="S38" s="52">
        <v>32488076.04</v>
      </c>
      <c r="T38" s="52">
        <f t="shared" si="1"/>
        <v>-273.53787</v>
      </c>
      <c r="U38" s="21"/>
      <c r="X38" s="51">
        <v>19140</v>
      </c>
      <c r="Z38" s="60">
        <v>9156233.9</v>
      </c>
      <c r="AF38" s="61" t="s">
        <v>53</v>
      </c>
      <c r="AG38" s="70">
        <v>7</v>
      </c>
      <c r="AH38" s="70">
        <v>7</v>
      </c>
      <c r="AI38" s="71">
        <v>9429771.77</v>
      </c>
      <c r="AJ38" s="71">
        <v>8773840.95</v>
      </c>
      <c r="AK38" s="72" t="s">
        <v>53</v>
      </c>
      <c r="AL38" s="70">
        <v>7</v>
      </c>
      <c r="AM38" s="70">
        <v>7</v>
      </c>
      <c r="AN38" s="73"/>
      <c r="AO38" s="73"/>
      <c r="AP38" s="83"/>
      <c r="AQ38" s="71">
        <v>9156233.9</v>
      </c>
      <c r="AR38" s="71">
        <v>9156233.9</v>
      </c>
      <c r="AS38" s="71">
        <v>9156233.9</v>
      </c>
      <c r="AT38" s="84">
        <v>1</v>
      </c>
      <c r="AU38" s="85">
        <v>1</v>
      </c>
    </row>
    <row r="39" ht="15" customHeight="1" spans="1:47">
      <c r="A39" s="21"/>
      <c r="B39" s="25" t="s">
        <v>54</v>
      </c>
      <c r="C39" s="26" t="s">
        <v>54</v>
      </c>
      <c r="D39" s="27" t="s">
        <v>54</v>
      </c>
      <c r="E39" s="27" t="s">
        <v>54</v>
      </c>
      <c r="F39" s="27" t="s">
        <v>54</v>
      </c>
      <c r="G39" s="27" t="s">
        <v>54</v>
      </c>
      <c r="H39" s="27" t="s">
        <v>54</v>
      </c>
      <c r="I39" s="27" t="s">
        <v>54</v>
      </c>
      <c r="J39" s="27" t="s">
        <v>54</v>
      </c>
      <c r="K39" s="27" t="s">
        <v>54</v>
      </c>
      <c r="L39" s="34">
        <v>7</v>
      </c>
      <c r="M39" s="34">
        <v>9</v>
      </c>
      <c r="N39" s="35"/>
      <c r="O39" s="35"/>
      <c r="P39" s="35"/>
      <c r="Q39" s="52">
        <f t="shared" si="4"/>
        <v>14080.668</v>
      </c>
      <c r="R39" s="52">
        <f t="shared" si="0"/>
        <v>18014.54218</v>
      </c>
      <c r="S39" s="52">
        <v>21867216.04</v>
      </c>
      <c r="T39" s="52">
        <f t="shared" si="1"/>
        <v>3933.87418</v>
      </c>
      <c r="U39" s="21"/>
      <c r="X39" s="51">
        <v>10133</v>
      </c>
      <c r="Z39" s="60">
        <v>18014542.18</v>
      </c>
      <c r="AF39" s="61" t="s">
        <v>54</v>
      </c>
      <c r="AG39" s="70">
        <v>7</v>
      </c>
      <c r="AH39" s="70">
        <v>9</v>
      </c>
      <c r="AI39" s="71">
        <v>14080668</v>
      </c>
      <c r="AJ39" s="71">
        <v>11848094.83</v>
      </c>
      <c r="AK39" s="72" t="s">
        <v>54</v>
      </c>
      <c r="AL39" s="70">
        <v>7</v>
      </c>
      <c r="AM39" s="70">
        <v>9</v>
      </c>
      <c r="AN39" s="73"/>
      <c r="AO39" s="73"/>
      <c r="AP39" s="83"/>
      <c r="AQ39" s="71">
        <v>17840637.5</v>
      </c>
      <c r="AR39" s="71">
        <v>16422791.5</v>
      </c>
      <c r="AS39" s="71">
        <v>15491719.88</v>
      </c>
      <c r="AT39" s="84">
        <v>0.920527167260699</v>
      </c>
      <c r="AU39" s="85">
        <v>0.868338918942779</v>
      </c>
    </row>
    <row r="40" ht="15" customHeight="1" spans="1:47">
      <c r="A40" s="21"/>
      <c r="B40" s="25" t="s">
        <v>55</v>
      </c>
      <c r="C40" s="23" t="s">
        <v>55</v>
      </c>
      <c r="D40" s="24" t="s">
        <v>55</v>
      </c>
      <c r="E40" s="24" t="s">
        <v>55</v>
      </c>
      <c r="F40" s="24" t="s">
        <v>55</v>
      </c>
      <c r="G40" s="24" t="s">
        <v>55</v>
      </c>
      <c r="H40" s="24" t="s">
        <v>55</v>
      </c>
      <c r="I40" s="24" t="s">
        <v>55</v>
      </c>
      <c r="J40" s="24" t="s">
        <v>55</v>
      </c>
      <c r="K40" s="24" t="s">
        <v>55</v>
      </c>
      <c r="L40" s="32">
        <v>8</v>
      </c>
      <c r="M40" s="32">
        <v>0</v>
      </c>
      <c r="N40" s="33"/>
      <c r="O40" s="33"/>
      <c r="P40" s="33"/>
      <c r="Q40" s="50">
        <f>Q41+Q42</f>
        <v>30810.4935</v>
      </c>
      <c r="R40" s="50">
        <f t="shared" si="0"/>
        <v>43552.97446</v>
      </c>
      <c r="S40" s="50">
        <f t="shared" ref="S40" si="5">S41+S42</f>
        <v>648000</v>
      </c>
      <c r="T40" s="50">
        <f t="shared" si="1"/>
        <v>12742.48096</v>
      </c>
      <c r="U40" s="21"/>
      <c r="X40" s="51">
        <v>320</v>
      </c>
      <c r="Z40" s="62">
        <v>43552974.46</v>
      </c>
      <c r="AF40" s="61" t="s">
        <v>55</v>
      </c>
      <c r="AG40" s="70">
        <v>8</v>
      </c>
      <c r="AH40" s="70">
        <v>0</v>
      </c>
      <c r="AI40" s="71">
        <v>30810493.5</v>
      </c>
      <c r="AJ40" s="71">
        <v>24363622.24</v>
      </c>
      <c r="AK40" s="72" t="s">
        <v>55</v>
      </c>
      <c r="AL40" s="70">
        <v>8</v>
      </c>
      <c r="AM40" s="70">
        <v>0</v>
      </c>
      <c r="AN40" s="73"/>
      <c r="AO40" s="73"/>
      <c r="AP40" s="83"/>
      <c r="AQ40" s="71">
        <v>42052974.46</v>
      </c>
      <c r="AR40" s="71">
        <v>37931076.91</v>
      </c>
      <c r="AS40" s="71">
        <v>31822663.02</v>
      </c>
      <c r="AT40" s="84">
        <v>0.901983210392866</v>
      </c>
      <c r="AU40" s="85">
        <v>0.756727994360283</v>
      </c>
    </row>
    <row r="41" ht="15" customHeight="1" spans="1:47">
      <c r="A41" s="21"/>
      <c r="B41" s="25" t="s">
        <v>56</v>
      </c>
      <c r="C41" s="26" t="s">
        <v>56</v>
      </c>
      <c r="D41" s="27" t="s">
        <v>56</v>
      </c>
      <c r="E41" s="27" t="s">
        <v>56</v>
      </c>
      <c r="F41" s="27" t="s">
        <v>56</v>
      </c>
      <c r="G41" s="27" t="s">
        <v>56</v>
      </c>
      <c r="H41" s="27" t="s">
        <v>56</v>
      </c>
      <c r="I41" s="27" t="s">
        <v>56</v>
      </c>
      <c r="J41" s="27" t="s">
        <v>56</v>
      </c>
      <c r="K41" s="27" t="s">
        <v>56</v>
      </c>
      <c r="L41" s="34">
        <v>8</v>
      </c>
      <c r="M41" s="34">
        <v>1</v>
      </c>
      <c r="N41" s="35"/>
      <c r="O41" s="35"/>
      <c r="P41" s="35"/>
      <c r="Q41" s="52">
        <f t="shared" si="4"/>
        <v>19370.4935</v>
      </c>
      <c r="R41" s="52">
        <f t="shared" si="0"/>
        <v>30755.45181</v>
      </c>
      <c r="S41" s="52">
        <v>324000</v>
      </c>
      <c r="T41" s="52">
        <f t="shared" si="1"/>
        <v>11384.95831</v>
      </c>
      <c r="U41" s="21"/>
      <c r="X41" s="51">
        <v>320</v>
      </c>
      <c r="Z41" s="60">
        <v>30755451.81</v>
      </c>
      <c r="AF41" s="61" t="s">
        <v>56</v>
      </c>
      <c r="AG41" s="70">
        <v>8</v>
      </c>
      <c r="AH41" s="70">
        <v>1</v>
      </c>
      <c r="AI41" s="71">
        <v>19370493.5</v>
      </c>
      <c r="AJ41" s="71">
        <v>14375158.81</v>
      </c>
      <c r="AK41" s="72" t="s">
        <v>56</v>
      </c>
      <c r="AL41" s="70">
        <v>8</v>
      </c>
      <c r="AM41" s="70">
        <v>1</v>
      </c>
      <c r="AN41" s="73"/>
      <c r="AO41" s="73"/>
      <c r="AP41" s="83"/>
      <c r="AQ41" s="71">
        <v>29255451.81</v>
      </c>
      <c r="AR41" s="71">
        <v>25133554.26</v>
      </c>
      <c r="AS41" s="71">
        <v>19084197.37</v>
      </c>
      <c r="AT41" s="84">
        <v>0.859106686276126</v>
      </c>
      <c r="AU41" s="85">
        <v>0.652329606595811</v>
      </c>
    </row>
    <row r="42" ht="15" customHeight="1" spans="1:47">
      <c r="A42" s="21"/>
      <c r="B42" s="25" t="s">
        <v>57</v>
      </c>
      <c r="C42" s="26" t="s">
        <v>57</v>
      </c>
      <c r="D42" s="27" t="s">
        <v>57</v>
      </c>
      <c r="E42" s="27" t="s">
        <v>57</v>
      </c>
      <c r="F42" s="27" t="s">
        <v>57</v>
      </c>
      <c r="G42" s="27" t="s">
        <v>57</v>
      </c>
      <c r="H42" s="27" t="s">
        <v>57</v>
      </c>
      <c r="I42" s="27" t="s">
        <v>57</v>
      </c>
      <c r="J42" s="27" t="s">
        <v>57</v>
      </c>
      <c r="K42" s="27" t="s">
        <v>57</v>
      </c>
      <c r="L42" s="34">
        <v>8</v>
      </c>
      <c r="M42" s="34">
        <v>4</v>
      </c>
      <c r="N42" s="35"/>
      <c r="O42" s="35"/>
      <c r="P42" s="35"/>
      <c r="Q42" s="52">
        <f t="shared" ref="Q42:Q46" si="6">AI42/1000</f>
        <v>11440</v>
      </c>
      <c r="R42" s="52">
        <f t="shared" si="0"/>
        <v>12797.52265</v>
      </c>
      <c r="S42" s="52">
        <v>324000</v>
      </c>
      <c r="T42" s="52">
        <f t="shared" si="1"/>
        <v>1357.52265</v>
      </c>
      <c r="U42" s="21"/>
      <c r="X42" s="51">
        <v>72117.4</v>
      </c>
      <c r="Z42" s="60">
        <v>12797522.65</v>
      </c>
      <c r="AF42" s="61" t="s">
        <v>57</v>
      </c>
      <c r="AG42" s="70">
        <v>8</v>
      </c>
      <c r="AH42" s="70">
        <v>4</v>
      </c>
      <c r="AI42" s="71">
        <v>11440000</v>
      </c>
      <c r="AJ42" s="71">
        <v>9988463.43</v>
      </c>
      <c r="AK42" s="72" t="s">
        <v>57</v>
      </c>
      <c r="AL42" s="70">
        <v>8</v>
      </c>
      <c r="AM42" s="70">
        <v>4</v>
      </c>
      <c r="AN42" s="73"/>
      <c r="AO42" s="73"/>
      <c r="AP42" s="83"/>
      <c r="AQ42" s="71">
        <v>12797522.65</v>
      </c>
      <c r="AR42" s="71">
        <v>12797522.65</v>
      </c>
      <c r="AS42" s="71">
        <v>12738465.65</v>
      </c>
      <c r="AT42" s="84">
        <v>1</v>
      </c>
      <c r="AU42" s="85">
        <v>0.995385278728145</v>
      </c>
    </row>
    <row r="43" ht="15" customHeight="1" spans="1:47">
      <c r="A43" s="21"/>
      <c r="B43" s="25" t="s">
        <v>58</v>
      </c>
      <c r="C43" s="23" t="s">
        <v>58</v>
      </c>
      <c r="D43" s="24" t="s">
        <v>58</v>
      </c>
      <c r="E43" s="24" t="s">
        <v>58</v>
      </c>
      <c r="F43" s="24" t="s">
        <v>58</v>
      </c>
      <c r="G43" s="24" t="s">
        <v>58</v>
      </c>
      <c r="H43" s="24" t="s">
        <v>58</v>
      </c>
      <c r="I43" s="24" t="s">
        <v>58</v>
      </c>
      <c r="J43" s="24" t="s">
        <v>58</v>
      </c>
      <c r="K43" s="24" t="s">
        <v>58</v>
      </c>
      <c r="L43" s="32">
        <v>9</v>
      </c>
      <c r="M43" s="32">
        <v>0</v>
      </c>
      <c r="N43" s="33"/>
      <c r="O43" s="33"/>
      <c r="P43" s="33"/>
      <c r="Q43" s="50">
        <f>Q44</f>
        <v>222.66</v>
      </c>
      <c r="R43" s="50">
        <f t="shared" si="0"/>
        <v>222.66</v>
      </c>
      <c r="S43" s="50">
        <v>315591391.62</v>
      </c>
      <c r="T43" s="50">
        <f t="shared" si="1"/>
        <v>0</v>
      </c>
      <c r="U43" s="21"/>
      <c r="X43" s="51">
        <v>5417</v>
      </c>
      <c r="Z43" s="62">
        <v>222660</v>
      </c>
      <c r="AF43" s="61" t="s">
        <v>58</v>
      </c>
      <c r="AG43" s="70">
        <v>9</v>
      </c>
      <c r="AH43" s="70">
        <v>0</v>
      </c>
      <c r="AI43" s="71">
        <v>222660</v>
      </c>
      <c r="AJ43" s="71">
        <v>222660</v>
      </c>
      <c r="AK43" s="72" t="s">
        <v>58</v>
      </c>
      <c r="AL43" s="70">
        <v>9</v>
      </c>
      <c r="AM43" s="70">
        <v>0</v>
      </c>
      <c r="AN43" s="73"/>
      <c r="AO43" s="73"/>
      <c r="AP43" s="83"/>
      <c r="AQ43" s="71">
        <v>222660</v>
      </c>
      <c r="AR43" s="71">
        <v>222660</v>
      </c>
      <c r="AS43" s="71">
        <v>222660</v>
      </c>
      <c r="AT43" s="84">
        <v>1</v>
      </c>
      <c r="AU43" s="85">
        <v>1</v>
      </c>
    </row>
    <row r="44" ht="15" customHeight="1" spans="1:47">
      <c r="A44" s="21"/>
      <c r="B44" s="25" t="s">
        <v>59</v>
      </c>
      <c r="C44" s="26" t="s">
        <v>59</v>
      </c>
      <c r="D44" s="27" t="s">
        <v>59</v>
      </c>
      <c r="E44" s="27" t="s">
        <v>59</v>
      </c>
      <c r="F44" s="27" t="s">
        <v>59</v>
      </c>
      <c r="G44" s="27" t="s">
        <v>59</v>
      </c>
      <c r="H44" s="27" t="s">
        <v>59</v>
      </c>
      <c r="I44" s="27" t="s">
        <v>59</v>
      </c>
      <c r="J44" s="27" t="s">
        <v>59</v>
      </c>
      <c r="K44" s="27" t="s">
        <v>59</v>
      </c>
      <c r="L44" s="34">
        <v>9</v>
      </c>
      <c r="M44" s="34">
        <v>9</v>
      </c>
      <c r="N44" s="35"/>
      <c r="O44" s="35"/>
      <c r="P44" s="35"/>
      <c r="Q44" s="52">
        <f t="shared" si="6"/>
        <v>222.66</v>
      </c>
      <c r="R44" s="52">
        <f t="shared" si="0"/>
        <v>222.66</v>
      </c>
      <c r="S44" s="52">
        <v>5394600</v>
      </c>
      <c r="T44" s="52">
        <f t="shared" si="1"/>
        <v>0</v>
      </c>
      <c r="U44" s="21"/>
      <c r="X44" s="51">
        <v>48314</v>
      </c>
      <c r="Z44" s="60">
        <v>222660</v>
      </c>
      <c r="AF44" s="61" t="s">
        <v>59</v>
      </c>
      <c r="AG44" s="70">
        <v>9</v>
      </c>
      <c r="AH44" s="70">
        <v>9</v>
      </c>
      <c r="AI44" s="71">
        <v>222660</v>
      </c>
      <c r="AJ44" s="71">
        <v>222660</v>
      </c>
      <c r="AK44" s="72" t="s">
        <v>59</v>
      </c>
      <c r="AL44" s="70">
        <v>9</v>
      </c>
      <c r="AM44" s="70">
        <v>9</v>
      </c>
      <c r="AN44" s="73"/>
      <c r="AO44" s="73"/>
      <c r="AP44" s="83"/>
      <c r="AQ44" s="71">
        <v>222660</v>
      </c>
      <c r="AR44" s="71">
        <v>222660</v>
      </c>
      <c r="AS44" s="71">
        <v>222660</v>
      </c>
      <c r="AT44" s="84">
        <v>1</v>
      </c>
      <c r="AU44" s="85">
        <v>1</v>
      </c>
    </row>
    <row r="45" ht="15" customHeight="1" spans="1:47">
      <c r="A45" s="21"/>
      <c r="B45" s="25" t="s">
        <v>60</v>
      </c>
      <c r="C45" s="23" t="s">
        <v>60</v>
      </c>
      <c r="D45" s="24" t="s">
        <v>60</v>
      </c>
      <c r="E45" s="24" t="s">
        <v>60</v>
      </c>
      <c r="F45" s="24" t="s">
        <v>60</v>
      </c>
      <c r="G45" s="24" t="s">
        <v>60</v>
      </c>
      <c r="H45" s="24" t="s">
        <v>60</v>
      </c>
      <c r="I45" s="24" t="s">
        <v>60</v>
      </c>
      <c r="J45" s="24" t="s">
        <v>60</v>
      </c>
      <c r="K45" s="24" t="s">
        <v>60</v>
      </c>
      <c r="L45" s="32">
        <v>10</v>
      </c>
      <c r="M45" s="32">
        <v>0</v>
      </c>
      <c r="N45" s="33"/>
      <c r="O45" s="33"/>
      <c r="P45" s="33"/>
      <c r="Q45" s="50">
        <f>Q46+Q47+Q48+Q49</f>
        <v>98988.86141</v>
      </c>
      <c r="R45" s="50">
        <f t="shared" si="0"/>
        <v>90482.01182</v>
      </c>
      <c r="S45" s="50">
        <v>66027860</v>
      </c>
      <c r="T45" s="50">
        <f t="shared" si="1"/>
        <v>-8506.84959</v>
      </c>
      <c r="U45" s="21"/>
      <c r="X45" s="51">
        <v>12601.4</v>
      </c>
      <c r="Z45" s="62">
        <v>90482011.82</v>
      </c>
      <c r="AF45" s="61" t="s">
        <v>60</v>
      </c>
      <c r="AG45" s="70">
        <v>10</v>
      </c>
      <c r="AH45" s="70">
        <v>0</v>
      </c>
      <c r="AI45" s="71">
        <v>98988861.41</v>
      </c>
      <c r="AJ45" s="71">
        <v>74404373.74</v>
      </c>
      <c r="AK45" s="72" t="s">
        <v>60</v>
      </c>
      <c r="AL45" s="70">
        <v>10</v>
      </c>
      <c r="AM45" s="70">
        <v>0</v>
      </c>
      <c r="AN45" s="73"/>
      <c r="AO45" s="73"/>
      <c r="AP45" s="83"/>
      <c r="AQ45" s="71">
        <v>90476937.5</v>
      </c>
      <c r="AR45" s="71">
        <v>90294776.09</v>
      </c>
      <c r="AS45" s="71">
        <v>90107557.18</v>
      </c>
      <c r="AT45" s="84">
        <v>0.997986653670721</v>
      </c>
      <c r="AU45" s="85">
        <v>0.99591740911876</v>
      </c>
    </row>
    <row r="46" ht="15" customHeight="1" spans="1:47">
      <c r="A46" s="21"/>
      <c r="B46" s="25" t="s">
        <v>61</v>
      </c>
      <c r="C46" s="26" t="s">
        <v>61</v>
      </c>
      <c r="D46" s="27" t="s">
        <v>61</v>
      </c>
      <c r="E46" s="27" t="s">
        <v>61</v>
      </c>
      <c r="F46" s="27" t="s">
        <v>61</v>
      </c>
      <c r="G46" s="27" t="s">
        <v>61</v>
      </c>
      <c r="H46" s="27" t="s">
        <v>61</v>
      </c>
      <c r="I46" s="27" t="s">
        <v>61</v>
      </c>
      <c r="J46" s="27" t="s">
        <v>61</v>
      </c>
      <c r="K46" s="27" t="s">
        <v>61</v>
      </c>
      <c r="L46" s="34">
        <v>10</v>
      </c>
      <c r="M46" s="34">
        <v>2</v>
      </c>
      <c r="N46" s="35"/>
      <c r="O46" s="35"/>
      <c r="P46" s="35"/>
      <c r="Q46" s="52">
        <f t="shared" si="6"/>
        <v>6726.73663</v>
      </c>
      <c r="R46" s="52">
        <f t="shared" si="0"/>
        <v>7274.80483</v>
      </c>
      <c r="S46" s="52">
        <v>239803431.62</v>
      </c>
      <c r="T46" s="52">
        <f t="shared" si="1"/>
        <v>548.0682</v>
      </c>
      <c r="U46" s="21"/>
      <c r="X46" s="51">
        <v>5785</v>
      </c>
      <c r="Z46" s="60">
        <v>7274804.83</v>
      </c>
      <c r="AF46" s="61" t="s">
        <v>61</v>
      </c>
      <c r="AG46" s="70">
        <v>10</v>
      </c>
      <c r="AH46" s="70">
        <v>2</v>
      </c>
      <c r="AI46" s="71">
        <v>6726736.63</v>
      </c>
      <c r="AJ46" s="71">
        <v>5284923.24</v>
      </c>
      <c r="AK46" s="72" t="s">
        <v>61</v>
      </c>
      <c r="AL46" s="70">
        <v>10</v>
      </c>
      <c r="AM46" s="70">
        <v>2</v>
      </c>
      <c r="AN46" s="73"/>
      <c r="AO46" s="73"/>
      <c r="AP46" s="83"/>
      <c r="AQ46" s="71">
        <v>7269404.83</v>
      </c>
      <c r="AR46" s="71">
        <v>7269404.83</v>
      </c>
      <c r="AS46" s="71">
        <v>7126601.83</v>
      </c>
      <c r="AT46" s="84">
        <v>1</v>
      </c>
      <c r="AU46" s="85">
        <v>0.980355613239385</v>
      </c>
    </row>
    <row r="47" ht="15" customHeight="1" spans="1:47">
      <c r="A47" s="21"/>
      <c r="B47" s="25" t="s">
        <v>62</v>
      </c>
      <c r="C47" s="26" t="s">
        <v>62</v>
      </c>
      <c r="D47" s="27" t="s">
        <v>62</v>
      </c>
      <c r="E47" s="27" t="s">
        <v>62</v>
      </c>
      <c r="F47" s="27" t="s">
        <v>62</v>
      </c>
      <c r="G47" s="27" t="s">
        <v>62</v>
      </c>
      <c r="H47" s="27" t="s">
        <v>62</v>
      </c>
      <c r="I47" s="27" t="s">
        <v>62</v>
      </c>
      <c r="J47" s="27" t="s">
        <v>62</v>
      </c>
      <c r="K47" s="27" t="s">
        <v>62</v>
      </c>
      <c r="L47" s="34">
        <v>10</v>
      </c>
      <c r="M47" s="34">
        <v>3</v>
      </c>
      <c r="N47" s="35"/>
      <c r="O47" s="35"/>
      <c r="P47" s="35"/>
      <c r="Q47" s="52">
        <f t="shared" ref="Q47:Q51" si="7">AI47/1000</f>
        <v>33068</v>
      </c>
      <c r="R47" s="52">
        <f t="shared" si="0"/>
        <v>35324.702</v>
      </c>
      <c r="S47" s="52">
        <v>4365500</v>
      </c>
      <c r="T47" s="52">
        <f t="shared" si="1"/>
        <v>2256.702</v>
      </c>
      <c r="U47" s="21"/>
      <c r="X47" s="51">
        <v>16158</v>
      </c>
      <c r="Z47" s="60">
        <v>35324702</v>
      </c>
      <c r="AF47" s="61" t="s">
        <v>62</v>
      </c>
      <c r="AG47" s="70">
        <v>10</v>
      </c>
      <c r="AH47" s="70">
        <v>3</v>
      </c>
      <c r="AI47" s="71">
        <v>33068000</v>
      </c>
      <c r="AJ47" s="71">
        <v>29393081.02</v>
      </c>
      <c r="AK47" s="72" t="s">
        <v>62</v>
      </c>
      <c r="AL47" s="70">
        <v>10</v>
      </c>
      <c r="AM47" s="70">
        <v>3</v>
      </c>
      <c r="AN47" s="73"/>
      <c r="AO47" s="73"/>
      <c r="AP47" s="83"/>
      <c r="AQ47" s="71">
        <v>35324702</v>
      </c>
      <c r="AR47" s="71">
        <v>35142540.59</v>
      </c>
      <c r="AS47" s="71">
        <v>35138450.36</v>
      </c>
      <c r="AT47" s="84">
        <v>0.994843228684562</v>
      </c>
      <c r="AU47" s="85">
        <v>0.994727439172735</v>
      </c>
    </row>
    <row r="48" ht="15" customHeight="1" spans="1:47">
      <c r="A48" s="21"/>
      <c r="B48" s="25" t="s">
        <v>63</v>
      </c>
      <c r="C48" s="26" t="s">
        <v>63</v>
      </c>
      <c r="D48" s="27" t="s">
        <v>63</v>
      </c>
      <c r="E48" s="27" t="s">
        <v>63</v>
      </c>
      <c r="F48" s="27" t="s">
        <v>63</v>
      </c>
      <c r="G48" s="27" t="s">
        <v>63</v>
      </c>
      <c r="H48" s="27" t="s">
        <v>63</v>
      </c>
      <c r="I48" s="27" t="s">
        <v>63</v>
      </c>
      <c r="J48" s="27" t="s">
        <v>63</v>
      </c>
      <c r="K48" s="27" t="s">
        <v>63</v>
      </c>
      <c r="L48" s="34">
        <v>10</v>
      </c>
      <c r="M48" s="34">
        <v>4</v>
      </c>
      <c r="N48" s="35"/>
      <c r="O48" s="35"/>
      <c r="P48" s="35"/>
      <c r="Q48" s="52">
        <f t="shared" si="7"/>
        <v>53437.12478</v>
      </c>
      <c r="R48" s="52">
        <f t="shared" si="0"/>
        <v>41889.513</v>
      </c>
      <c r="S48" s="52">
        <v>11107026.87</v>
      </c>
      <c r="T48" s="52">
        <f t="shared" si="1"/>
        <v>-11547.61178</v>
      </c>
      <c r="U48" s="21"/>
      <c r="X48" s="51">
        <v>16158</v>
      </c>
      <c r="Z48" s="60">
        <v>41889513</v>
      </c>
      <c r="AF48" s="61" t="s">
        <v>63</v>
      </c>
      <c r="AG48" s="70">
        <v>10</v>
      </c>
      <c r="AH48" s="70">
        <v>4</v>
      </c>
      <c r="AI48" s="71">
        <v>53437124.78</v>
      </c>
      <c r="AJ48" s="71">
        <v>35079194</v>
      </c>
      <c r="AK48" s="72" t="s">
        <v>63</v>
      </c>
      <c r="AL48" s="70">
        <v>10</v>
      </c>
      <c r="AM48" s="70">
        <v>4</v>
      </c>
      <c r="AN48" s="73"/>
      <c r="AO48" s="73"/>
      <c r="AP48" s="83"/>
      <c r="AQ48" s="71">
        <v>41889513</v>
      </c>
      <c r="AR48" s="71">
        <v>41889513</v>
      </c>
      <c r="AS48" s="71">
        <v>41889513</v>
      </c>
      <c r="AT48" s="84">
        <v>1</v>
      </c>
      <c r="AU48" s="85">
        <v>1</v>
      </c>
    </row>
    <row r="49" ht="15" customHeight="1" spans="1:47">
      <c r="A49" s="21"/>
      <c r="B49" s="25" t="s">
        <v>64</v>
      </c>
      <c r="C49" s="26" t="s">
        <v>64</v>
      </c>
      <c r="D49" s="27" t="s">
        <v>64</v>
      </c>
      <c r="E49" s="27" t="s">
        <v>64</v>
      </c>
      <c r="F49" s="27" t="s">
        <v>64</v>
      </c>
      <c r="G49" s="27" t="s">
        <v>64</v>
      </c>
      <c r="H49" s="27" t="s">
        <v>64</v>
      </c>
      <c r="I49" s="27" t="s">
        <v>64</v>
      </c>
      <c r="J49" s="27" t="s">
        <v>64</v>
      </c>
      <c r="K49" s="27" t="s">
        <v>64</v>
      </c>
      <c r="L49" s="34">
        <v>10</v>
      </c>
      <c r="M49" s="34">
        <v>6</v>
      </c>
      <c r="N49" s="35"/>
      <c r="O49" s="35"/>
      <c r="P49" s="35"/>
      <c r="Q49" s="52">
        <f t="shared" si="7"/>
        <v>5757</v>
      </c>
      <c r="R49" s="52">
        <f t="shared" si="0"/>
        <v>5992.99199</v>
      </c>
      <c r="S49" s="52">
        <v>11107026.87</v>
      </c>
      <c r="T49" s="52">
        <f t="shared" si="1"/>
        <v>235.99199</v>
      </c>
      <c r="U49" s="21"/>
      <c r="X49" s="51">
        <v>50</v>
      </c>
      <c r="Z49" s="60">
        <v>5992991.99</v>
      </c>
      <c r="AF49" s="61" t="s">
        <v>64</v>
      </c>
      <c r="AG49" s="70">
        <v>10</v>
      </c>
      <c r="AH49" s="70">
        <v>6</v>
      </c>
      <c r="AI49" s="71">
        <v>5757000</v>
      </c>
      <c r="AJ49" s="71">
        <v>4647175.48</v>
      </c>
      <c r="AK49" s="72" t="s">
        <v>64</v>
      </c>
      <c r="AL49" s="70">
        <v>10</v>
      </c>
      <c r="AM49" s="70">
        <v>6</v>
      </c>
      <c r="AN49" s="73"/>
      <c r="AO49" s="73"/>
      <c r="AP49" s="83"/>
      <c r="AQ49" s="71">
        <v>5993317.67</v>
      </c>
      <c r="AR49" s="71">
        <v>5993317.67</v>
      </c>
      <c r="AS49" s="71">
        <v>5952991.99</v>
      </c>
      <c r="AT49" s="84">
        <v>1</v>
      </c>
      <c r="AU49" s="85">
        <v>0.993271559723615</v>
      </c>
    </row>
    <row r="50" ht="15" customHeight="1" spans="1:47">
      <c r="A50" s="21"/>
      <c r="B50" s="25" t="s">
        <v>65</v>
      </c>
      <c r="C50" s="23" t="s">
        <v>65</v>
      </c>
      <c r="D50" s="24" t="s">
        <v>65</v>
      </c>
      <c r="E50" s="24" t="s">
        <v>65</v>
      </c>
      <c r="F50" s="24" t="s">
        <v>65</v>
      </c>
      <c r="G50" s="24" t="s">
        <v>65</v>
      </c>
      <c r="H50" s="24" t="s">
        <v>65</v>
      </c>
      <c r="I50" s="24" t="s">
        <v>65</v>
      </c>
      <c r="J50" s="24" t="s">
        <v>65</v>
      </c>
      <c r="K50" s="24" t="s">
        <v>65</v>
      </c>
      <c r="L50" s="32">
        <v>11</v>
      </c>
      <c r="M50" s="32">
        <v>0</v>
      </c>
      <c r="N50" s="33"/>
      <c r="O50" s="33"/>
      <c r="P50" s="33"/>
      <c r="Q50" s="50">
        <f>Q51</f>
        <v>16230.5</v>
      </c>
      <c r="R50" s="50">
        <f t="shared" si="0"/>
        <v>18005.11237</v>
      </c>
      <c r="S50" s="50">
        <v>13000</v>
      </c>
      <c r="T50" s="50">
        <f t="shared" si="1"/>
        <v>1774.61237</v>
      </c>
      <c r="U50" s="21"/>
      <c r="X50" s="51">
        <v>50</v>
      </c>
      <c r="Z50" s="62">
        <v>18005112.37</v>
      </c>
      <c r="AF50" s="61" t="s">
        <v>65</v>
      </c>
      <c r="AG50" s="70">
        <v>11</v>
      </c>
      <c r="AH50" s="70">
        <v>0</v>
      </c>
      <c r="AI50" s="71">
        <v>16230500</v>
      </c>
      <c r="AJ50" s="71">
        <v>13026480.38</v>
      </c>
      <c r="AK50" s="72" t="s">
        <v>65</v>
      </c>
      <c r="AL50" s="70">
        <v>11</v>
      </c>
      <c r="AM50" s="70">
        <v>0</v>
      </c>
      <c r="AN50" s="73"/>
      <c r="AO50" s="73"/>
      <c r="AP50" s="83"/>
      <c r="AQ50" s="71">
        <v>17970112.37</v>
      </c>
      <c r="AR50" s="71">
        <v>17970112.37</v>
      </c>
      <c r="AS50" s="71">
        <v>17563679.75</v>
      </c>
      <c r="AT50" s="84">
        <v>1</v>
      </c>
      <c r="AU50" s="85">
        <v>0.977382855953727</v>
      </c>
    </row>
    <row r="51" ht="15" customHeight="1" spans="1:47">
      <c r="A51" s="21"/>
      <c r="B51" s="25" t="s">
        <v>66</v>
      </c>
      <c r="C51" s="26" t="s">
        <v>66</v>
      </c>
      <c r="D51" s="27" t="s">
        <v>66</v>
      </c>
      <c r="E51" s="27" t="s">
        <v>66</v>
      </c>
      <c r="F51" s="27" t="s">
        <v>66</v>
      </c>
      <c r="G51" s="27" t="s">
        <v>66</v>
      </c>
      <c r="H51" s="27" t="s">
        <v>66</v>
      </c>
      <c r="I51" s="27" t="s">
        <v>66</v>
      </c>
      <c r="J51" s="27" t="s">
        <v>66</v>
      </c>
      <c r="K51" s="27" t="s">
        <v>66</v>
      </c>
      <c r="L51" s="34">
        <v>11</v>
      </c>
      <c r="M51" s="34">
        <v>1</v>
      </c>
      <c r="N51" s="35"/>
      <c r="O51" s="35"/>
      <c r="P51" s="35"/>
      <c r="Q51" s="52">
        <f t="shared" si="7"/>
        <v>16230.5</v>
      </c>
      <c r="R51" s="52">
        <f t="shared" si="0"/>
        <v>18005.11237</v>
      </c>
      <c r="S51" s="52">
        <v>13000</v>
      </c>
      <c r="T51" s="52">
        <f t="shared" si="1"/>
        <v>1774.61237</v>
      </c>
      <c r="U51" s="21"/>
      <c r="X51" s="53">
        <f>X13+X21+X24+X28+X31+X37+X40+X42+X47+X49</f>
        <v>865993.72</v>
      </c>
      <c r="Z51" s="60">
        <v>18005112.37</v>
      </c>
      <c r="AF51" s="61" t="s">
        <v>66</v>
      </c>
      <c r="AG51" s="70">
        <v>11</v>
      </c>
      <c r="AH51" s="70">
        <v>1</v>
      </c>
      <c r="AI51" s="71">
        <v>16230500</v>
      </c>
      <c r="AJ51" s="71">
        <v>13026480.38</v>
      </c>
      <c r="AK51" s="72" t="s">
        <v>66</v>
      </c>
      <c r="AL51" s="70">
        <v>11</v>
      </c>
      <c r="AM51" s="70">
        <v>1</v>
      </c>
      <c r="AN51" s="73"/>
      <c r="AO51" s="73"/>
      <c r="AP51" s="83"/>
      <c r="AQ51" s="71">
        <v>17970112.37</v>
      </c>
      <c r="AR51" s="71">
        <v>17970112.37</v>
      </c>
      <c r="AS51" s="71">
        <v>17563679.75</v>
      </c>
      <c r="AT51" s="84">
        <v>1</v>
      </c>
      <c r="AU51" s="85">
        <v>0.977382855953727</v>
      </c>
    </row>
    <row r="52" ht="12" customHeight="1" spans="1:47">
      <c r="A52" s="21"/>
      <c r="B52" s="25" t="s">
        <v>67</v>
      </c>
      <c r="C52" s="23" t="s">
        <v>67</v>
      </c>
      <c r="D52" s="24" t="s">
        <v>67</v>
      </c>
      <c r="E52" s="24" t="s">
        <v>67</v>
      </c>
      <c r="F52" s="24" t="s">
        <v>67</v>
      </c>
      <c r="G52" s="24" t="s">
        <v>67</v>
      </c>
      <c r="H52" s="24" t="s">
        <v>67</v>
      </c>
      <c r="I52" s="24" t="s">
        <v>67</v>
      </c>
      <c r="J52" s="24" t="s">
        <v>67</v>
      </c>
      <c r="K52" s="24" t="s">
        <v>67</v>
      </c>
      <c r="L52" s="32">
        <v>12</v>
      </c>
      <c r="M52" s="32">
        <v>0</v>
      </c>
      <c r="N52" s="36">
        <v>0</v>
      </c>
      <c r="O52" s="36">
        <v>0</v>
      </c>
      <c r="P52" s="36">
        <v>0</v>
      </c>
      <c r="Q52" s="50">
        <f>Q53</f>
        <v>4.9346</v>
      </c>
      <c r="R52" s="50">
        <f t="shared" si="0"/>
        <v>4.9346</v>
      </c>
      <c r="S52" s="54">
        <v>914120542.06</v>
      </c>
      <c r="T52" s="50">
        <f t="shared" si="1"/>
        <v>0</v>
      </c>
      <c r="U52" s="28"/>
      <c r="Z52" s="62">
        <v>4934.6</v>
      </c>
      <c r="AF52" s="61" t="s">
        <v>67</v>
      </c>
      <c r="AG52" s="70">
        <v>12</v>
      </c>
      <c r="AH52" s="70">
        <v>0</v>
      </c>
      <c r="AI52" s="71">
        <v>4934.6</v>
      </c>
      <c r="AJ52" s="71">
        <v>4934.6</v>
      </c>
      <c r="AK52" s="72" t="s">
        <v>67</v>
      </c>
      <c r="AL52" s="70">
        <v>12</v>
      </c>
      <c r="AM52" s="70">
        <v>0</v>
      </c>
      <c r="AN52" s="73"/>
      <c r="AO52" s="73"/>
      <c r="AP52" s="83"/>
      <c r="AQ52" s="71">
        <v>4934.6</v>
      </c>
      <c r="AR52" s="71">
        <v>4934.6</v>
      </c>
      <c r="AS52" s="71">
        <v>4934.6</v>
      </c>
      <c r="AT52" s="84">
        <v>1</v>
      </c>
      <c r="AU52" s="85">
        <v>1</v>
      </c>
    </row>
    <row r="53" ht="18.95" customHeight="1" spans="1:47">
      <c r="A53" s="28"/>
      <c r="B53" s="29" t="s">
        <v>68</v>
      </c>
      <c r="C53" s="26" t="s">
        <v>68</v>
      </c>
      <c r="D53" s="27" t="s">
        <v>68</v>
      </c>
      <c r="E53" s="27" t="s">
        <v>68</v>
      </c>
      <c r="F53" s="27" t="s">
        <v>68</v>
      </c>
      <c r="G53" s="27" t="s">
        <v>68</v>
      </c>
      <c r="H53" s="27" t="s">
        <v>68</v>
      </c>
      <c r="I53" s="27" t="s">
        <v>68</v>
      </c>
      <c r="J53" s="27" t="s">
        <v>68</v>
      </c>
      <c r="K53" s="27" t="s">
        <v>68</v>
      </c>
      <c r="L53" s="34">
        <v>12</v>
      </c>
      <c r="M53" s="34">
        <v>2</v>
      </c>
      <c r="N53" s="37"/>
      <c r="O53" s="37"/>
      <c r="P53" s="37"/>
      <c r="Q53" s="52">
        <f>AI53/1000</f>
        <v>4.9346</v>
      </c>
      <c r="R53" s="52">
        <f t="shared" si="0"/>
        <v>4.9346</v>
      </c>
      <c r="S53" s="55"/>
      <c r="T53" s="52">
        <f t="shared" si="1"/>
        <v>0</v>
      </c>
      <c r="U53" s="6"/>
      <c r="Z53" s="60">
        <v>4934.6</v>
      </c>
      <c r="AF53" s="63" t="s">
        <v>68</v>
      </c>
      <c r="AG53" s="74">
        <v>12</v>
      </c>
      <c r="AH53" s="74">
        <v>2</v>
      </c>
      <c r="AI53" s="75">
        <v>4934.6</v>
      </c>
      <c r="AJ53" s="75">
        <v>4934.6</v>
      </c>
      <c r="AK53" s="76" t="s">
        <v>68</v>
      </c>
      <c r="AL53" s="74">
        <v>12</v>
      </c>
      <c r="AM53" s="74">
        <v>2</v>
      </c>
      <c r="AN53" s="77"/>
      <c r="AO53" s="77"/>
      <c r="AP53" s="86"/>
      <c r="AQ53" s="75">
        <v>4934.6</v>
      </c>
      <c r="AR53" s="75">
        <v>4934.6</v>
      </c>
      <c r="AS53" s="75">
        <v>4934.6</v>
      </c>
      <c r="AT53" s="87">
        <v>1</v>
      </c>
      <c r="AU53" s="88">
        <v>1</v>
      </c>
    </row>
    <row r="54" ht="11.25" customHeight="1" spans="1:47">
      <c r="A54" s="28"/>
      <c r="B54" s="30"/>
      <c r="C54" s="31" t="s">
        <v>69</v>
      </c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8"/>
      <c r="O54" s="38"/>
      <c r="P54" s="38"/>
      <c r="Q54" s="56">
        <f>Q13+Q21+Q23+Q26+Q30+Q34+Q40+Q43+Q45+Q50+Q52</f>
        <v>985558.37978</v>
      </c>
      <c r="R54" s="56">
        <f>R13+R21+R23+R26+R30+R34+R40+R43+R45+R50+R52</f>
        <v>1042256.68434</v>
      </c>
      <c r="S54" s="57"/>
      <c r="T54" s="56">
        <f>R54-Q54</f>
        <v>56698.3045600001</v>
      </c>
      <c r="U54" s="6"/>
      <c r="Z54" s="64">
        <v>1042260684.34</v>
      </c>
      <c r="AF54" s="65"/>
      <c r="AG54" s="78">
        <v>12</v>
      </c>
      <c r="AH54" s="78">
        <v>2</v>
      </c>
      <c r="AI54" s="78">
        <v>985558379.78</v>
      </c>
      <c r="AJ54" s="78">
        <v>667718256.91</v>
      </c>
      <c r="AK54" s="79"/>
      <c r="AL54" s="78">
        <v>12</v>
      </c>
      <c r="AM54" s="78">
        <v>2</v>
      </c>
      <c r="AN54" s="78">
        <v>0</v>
      </c>
      <c r="AO54" s="78">
        <v>0</v>
      </c>
      <c r="AP54" s="78">
        <v>0</v>
      </c>
      <c r="AQ54" s="78">
        <v>1038628397.34</v>
      </c>
      <c r="AR54" s="78">
        <v>1026019764.76</v>
      </c>
      <c r="AS54" s="78">
        <v>939636386.7</v>
      </c>
      <c r="AT54" s="89">
        <v>0.987860304405029</v>
      </c>
      <c r="AU54" s="90">
        <v>0.904689674484613</v>
      </c>
    </row>
  </sheetData>
  <mergeCells count="90">
    <mergeCell ref="Q1:T1"/>
    <mergeCell ref="Q2:T2"/>
    <mergeCell ref="Q3:T3"/>
    <mergeCell ref="Q4:T4"/>
    <mergeCell ref="Q5:T5"/>
    <mergeCell ref="Q6:T6"/>
    <mergeCell ref="C7:T7"/>
    <mergeCell ref="C8:T8"/>
    <mergeCell ref="C9:T9"/>
    <mergeCell ref="N13:P13"/>
    <mergeCell ref="AN13:AP13"/>
    <mergeCell ref="N14:P14"/>
    <mergeCell ref="AN14:AP14"/>
    <mergeCell ref="N15:P15"/>
    <mergeCell ref="AN15:AP15"/>
    <mergeCell ref="N16:P16"/>
    <mergeCell ref="AN16:AP16"/>
    <mergeCell ref="N17:P17"/>
    <mergeCell ref="AN17:AP17"/>
    <mergeCell ref="N18:P18"/>
    <mergeCell ref="AN18:AP18"/>
    <mergeCell ref="N19:P19"/>
    <mergeCell ref="AN19:AP19"/>
    <mergeCell ref="N20:P20"/>
    <mergeCell ref="AN20:AP20"/>
    <mergeCell ref="N21:P21"/>
    <mergeCell ref="AN21:AP21"/>
    <mergeCell ref="N22:P22"/>
    <mergeCell ref="AN22:AP22"/>
    <mergeCell ref="N23:P23"/>
    <mergeCell ref="AN23:AP23"/>
    <mergeCell ref="N24:P24"/>
    <mergeCell ref="AN24:AP24"/>
    <mergeCell ref="N25:P25"/>
    <mergeCell ref="AN25:AP25"/>
    <mergeCell ref="N26:P26"/>
    <mergeCell ref="AN26:AP26"/>
    <mergeCell ref="N27:P27"/>
    <mergeCell ref="AN27:AP27"/>
    <mergeCell ref="N28:P28"/>
    <mergeCell ref="AN28:AP28"/>
    <mergeCell ref="N29:P29"/>
    <mergeCell ref="AN29:AP29"/>
    <mergeCell ref="N30:P30"/>
    <mergeCell ref="AN30:AP30"/>
    <mergeCell ref="N31:P31"/>
    <mergeCell ref="AN31:AP31"/>
    <mergeCell ref="N32:P32"/>
    <mergeCell ref="AN32:AP32"/>
    <mergeCell ref="N33:P33"/>
    <mergeCell ref="AN33:AP33"/>
    <mergeCell ref="N34:P34"/>
    <mergeCell ref="AN34:AP34"/>
    <mergeCell ref="N35:P35"/>
    <mergeCell ref="AN35:AP35"/>
    <mergeCell ref="N36:P36"/>
    <mergeCell ref="AN36:AP36"/>
    <mergeCell ref="N37:P37"/>
    <mergeCell ref="AN37:AP37"/>
    <mergeCell ref="N38:P38"/>
    <mergeCell ref="AN38:AP38"/>
    <mergeCell ref="N39:P39"/>
    <mergeCell ref="AN39:AP39"/>
    <mergeCell ref="N40:P40"/>
    <mergeCell ref="AN40:AP40"/>
    <mergeCell ref="N41:P41"/>
    <mergeCell ref="AN41:AP41"/>
    <mergeCell ref="N42:P42"/>
    <mergeCell ref="AN42:AP42"/>
    <mergeCell ref="N43:P43"/>
    <mergeCell ref="AN43:AP43"/>
    <mergeCell ref="N44:P44"/>
    <mergeCell ref="AN44:AP44"/>
    <mergeCell ref="N45:P45"/>
    <mergeCell ref="AN45:AP45"/>
    <mergeCell ref="N46:P46"/>
    <mergeCell ref="AN46:AP46"/>
    <mergeCell ref="N47:P47"/>
    <mergeCell ref="AN47:AP47"/>
    <mergeCell ref="N48:P48"/>
    <mergeCell ref="AN48:AP48"/>
    <mergeCell ref="N49:P49"/>
    <mergeCell ref="AN49:AP49"/>
    <mergeCell ref="N50:P50"/>
    <mergeCell ref="AN50:AP50"/>
    <mergeCell ref="N51:P51"/>
    <mergeCell ref="AN51:AP51"/>
    <mergeCell ref="AN52:AP52"/>
    <mergeCell ref="AN53:AP53"/>
    <mergeCell ref="C54:M54"/>
  </mergeCells>
  <pageMargins left="0.590551181102362" right="0.196850393700787" top="0" bottom="0" header="0.511811023622047" footer="0.511811023622047"/>
  <pageSetup paperSize="9" scale="91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Бюджет_7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</dc:creator>
  <cp:lastModifiedBy>User</cp:lastModifiedBy>
  <dcterms:created xsi:type="dcterms:W3CDTF">2022-07-05T02:05:00Z</dcterms:created>
  <cp:lastPrinted>2025-01-09T10:18:00Z</cp:lastPrinted>
  <dcterms:modified xsi:type="dcterms:W3CDTF">2025-01-10T04:03:03Z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1689405BB83645C9999DD950BE430466_12</vt:lpwstr>
  </property>
  <property fmtid="{D5CDD505-2E9C-101B-9397-08002B2CF9AE}" pid="3" name="KSOProductBuildVer">
    <vt:lpwstr>1049-12.2.0.19307</vt:lpwstr>
  </property>
</Properties>
</file>