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n1\net\ПРОЕКТ 2025\ПРОЕКТ бюджет 2025\Приложения\"/>
    </mc:Choice>
  </mc:AlternateContent>
  <xr:revisionPtr revIDLastSave="0" documentId="13_ncr:1_{3CE6C640-06A7-43A2-8CB0-7B82844ADE62}" xr6:coauthVersionLast="47" xr6:coauthVersionMax="47" xr10:uidLastSave="{00000000-0000-0000-0000-000000000000}"/>
  <bookViews>
    <workbookView xWindow="-120" yWindow="-120" windowWidth="29040" windowHeight="15990" xr2:uid="{0C44D155-DA6B-4AAB-B6D1-A57B1E10EEAD}"/>
  </bookViews>
  <sheets>
    <sheet name="4 (2)" sheetId="1" r:id="rId1"/>
  </sheets>
  <definedNames>
    <definedName name="_xlnm.Print_Area" localSheetId="0">'4 (2)'!$A$1:$I$82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I79" i="1"/>
  <c r="I78" i="1"/>
  <c r="H77" i="1"/>
  <c r="I77" i="1" s="1"/>
  <c r="G77" i="1"/>
  <c r="F77" i="1"/>
  <c r="E77" i="1"/>
  <c r="D77" i="1"/>
  <c r="C77" i="1"/>
  <c r="I76" i="1"/>
  <c r="G76" i="1"/>
  <c r="I75" i="1"/>
  <c r="E75" i="1"/>
  <c r="E53" i="1" s="1"/>
  <c r="D75" i="1"/>
  <c r="I74" i="1"/>
  <c r="G74" i="1"/>
  <c r="I73" i="1"/>
  <c r="G73" i="1"/>
  <c r="I72" i="1"/>
  <c r="I71" i="1"/>
  <c r="G71" i="1"/>
  <c r="I70" i="1"/>
  <c r="I69" i="1"/>
  <c r="I68" i="1"/>
  <c r="I67" i="1"/>
  <c r="I66" i="1"/>
  <c r="G66" i="1"/>
  <c r="I65" i="1"/>
  <c r="G65" i="1"/>
  <c r="I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H53" i="1"/>
  <c r="I53" i="1" s="1"/>
  <c r="G53" i="1"/>
  <c r="F53" i="1"/>
  <c r="D53" i="1"/>
  <c r="C53" i="1"/>
  <c r="I52" i="1"/>
  <c r="I51" i="1"/>
  <c r="I50" i="1"/>
  <c r="I49" i="1"/>
  <c r="I48" i="1"/>
  <c r="I47" i="1"/>
  <c r="I46" i="1"/>
  <c r="I45" i="1"/>
  <c r="F43" i="1" s="1"/>
  <c r="F81" i="1" s="1"/>
  <c r="F82" i="1" s="1"/>
  <c r="I44" i="1"/>
  <c r="H43" i="1"/>
  <c r="I43" i="1" s="1"/>
  <c r="G43" i="1"/>
  <c r="G81" i="1" s="1"/>
  <c r="D43" i="1"/>
  <c r="C43" i="1"/>
  <c r="C81" i="1" s="1"/>
  <c r="I42" i="1"/>
  <c r="I41" i="1"/>
  <c r="H40" i="1"/>
  <c r="H81" i="1" s="1"/>
  <c r="G40" i="1"/>
  <c r="F40" i="1"/>
  <c r="E40" i="1"/>
  <c r="D40" i="1"/>
  <c r="D81" i="1" s="1"/>
  <c r="C40" i="1"/>
  <c r="G39" i="1"/>
  <c r="F39" i="1"/>
  <c r="I38" i="1"/>
  <c r="I37" i="1"/>
  <c r="I36" i="1"/>
  <c r="H35" i="1"/>
  <c r="E35" i="1"/>
  <c r="D35" i="1"/>
  <c r="C35" i="1"/>
  <c r="I35" i="1" s="1"/>
  <c r="I34" i="1"/>
  <c r="I33" i="1"/>
  <c r="H32" i="1"/>
  <c r="I32" i="1" s="1"/>
  <c r="E32" i="1"/>
  <c r="D32" i="1"/>
  <c r="C32" i="1"/>
  <c r="I31" i="1"/>
  <c r="I30" i="1"/>
  <c r="H29" i="1"/>
  <c r="I29" i="1" s="1"/>
  <c r="E29" i="1"/>
  <c r="E28" i="1" s="1"/>
  <c r="E27" i="1" s="1"/>
  <c r="D29" i="1"/>
  <c r="C29" i="1"/>
  <c r="H28" i="1"/>
  <c r="H27" i="1" s="1"/>
  <c r="I27" i="1" s="1"/>
  <c r="D28" i="1"/>
  <c r="C28" i="1"/>
  <c r="D27" i="1"/>
  <c r="C27" i="1"/>
  <c r="I26" i="1"/>
  <c r="I25" i="1"/>
  <c r="I24" i="1"/>
  <c r="I23" i="1"/>
  <c r="H22" i="1"/>
  <c r="I22" i="1" s="1"/>
  <c r="C22" i="1"/>
  <c r="C20" i="1" s="1"/>
  <c r="C11" i="1" s="1"/>
  <c r="C39" i="1" s="1"/>
  <c r="C82" i="1" s="1"/>
  <c r="I21" i="1"/>
  <c r="H20" i="1"/>
  <c r="E20" i="1"/>
  <c r="D20" i="1"/>
  <c r="I19" i="1"/>
  <c r="I18" i="1"/>
  <c r="I17" i="1"/>
  <c r="H16" i="1"/>
  <c r="I16" i="1" s="1"/>
  <c r="E16" i="1"/>
  <c r="D16" i="1"/>
  <c r="C16" i="1"/>
  <c r="I15" i="1"/>
  <c r="H14" i="1"/>
  <c r="I14" i="1" s="1"/>
  <c r="E14" i="1"/>
  <c r="D14" i="1"/>
  <c r="C14" i="1"/>
  <c r="I13" i="1"/>
  <c r="H12" i="1"/>
  <c r="I12" i="1" s="1"/>
  <c r="E12" i="1"/>
  <c r="D12" i="1"/>
  <c r="D11" i="1" s="1"/>
  <c r="D39" i="1" s="1"/>
  <c r="D82" i="1" s="1"/>
  <c r="C12" i="1"/>
  <c r="E11" i="1"/>
  <c r="I81" i="1" l="1"/>
  <c r="E39" i="1"/>
  <c r="I20" i="1"/>
  <c r="G82" i="1"/>
  <c r="H11" i="1"/>
  <c r="I28" i="1"/>
  <c r="I40" i="1"/>
  <c r="E43" i="1"/>
  <c r="E81" i="1" s="1"/>
  <c r="E82" i="1" l="1"/>
  <c r="I11" i="1"/>
  <c r="H39" i="1"/>
  <c r="H82" i="1" l="1"/>
  <c r="I82" i="1" s="1"/>
  <c r="I39" i="1"/>
</calcChain>
</file>

<file path=xl/sharedStrings.xml><?xml version="1.0" encoding="utf-8"?>
<sst xmlns="http://schemas.openxmlformats.org/spreadsheetml/2006/main" count="156" uniqueCount="136">
  <si>
    <t>Приложение №4</t>
  </si>
  <si>
    <t>к Решению Хурала представителей</t>
  </si>
  <si>
    <t xml:space="preserve"> от                         г №        "О бюджете</t>
  </si>
  <si>
    <t xml:space="preserve">городского округа город Ак-Довурак  " на 2025 год </t>
  </si>
  <si>
    <t xml:space="preserve"> и на плановый период 2026-2027 годов</t>
  </si>
  <si>
    <t>Поступления доходов в бюджет городского округа город Ак-Довурак</t>
  </si>
  <si>
    <t>Республики Тыва на 2025 год</t>
  </si>
  <si>
    <t>(тыс.руб.)</t>
  </si>
  <si>
    <t>Код бюджетной классификации РФ</t>
  </si>
  <si>
    <t>Наименование доходов</t>
  </si>
  <si>
    <t>Сумма первонач</t>
  </si>
  <si>
    <t>откл +,-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</si>
  <si>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</si>
  <si>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</si>
  <si>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</si>
  <si>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</si>
  <si>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</si>
  <si>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000 1 03 00000 00 0000 000</t>
  </si>
  <si>
    <t>НАЛОГИ НА ТОВАРЫ (РАБОТЫ,  УСЛУГИ), РЕАЛИЗУЕМЫЕ НА ТЕРРИТОРИИ РОССИЙСКОЙ ФЕДЕРАЦИИ</t>
  </si>
  <si>
    <t>000 1 03 02000 01 0000 110</t>
  </si>
  <si>
    <t xml:space="preserve">Акцизы по подакцизным товарам (продукции), производимым на территории Российской Федерации </t>
  </si>
  <si>
    <t>000 1 05 00000 00 0000 000</t>
  </si>
  <si>
    <t>НАЛОГИ НА СОВОКУПНЫЙ ДОХОД</t>
  </si>
  <si>
    <t>000 1 05 01000 01 0000 110</t>
  </si>
  <si>
    <t>Упрощенная система налогообложения</t>
  </si>
  <si>
    <t>000 1 05 03000 01 1000 110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</si>
  <si>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</si>
  <si>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</si>
  <si>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</si>
  <si>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</si>
  <si>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</si>
  <si>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</si>
  <si>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</si>
  <si>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</si>
  <si>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налог: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</si>
  <si>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</si>
  <si>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</si>
  <si>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</si>
  <si>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</si>
  <si>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000 1 08 00000 00 0000 000</t>
  </si>
  <si>
    <t>ГОСУДАРСТВЕННАЯ ПОШЛИНА</t>
  </si>
  <si>
    <t>000 1 09 00000 00 0000 000</t>
  </si>
  <si>
    <t>ЗАДОЛЖЕННОСТЬ И ПЕРЕРАСЧЕТЫ ПО ОТМЕНЕННЫМ НАЛОГАМ И СБОРАМ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</si>
  <si>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</si>
  <si>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</si>
  <si>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</si>
  <si>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</si>
  <si>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 полученные в виде арендной либо иной платы за передачу в возмездное пользование гос.и муниципального имущества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</si>
  <si>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</si>
  <si>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</si>
  <si>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</si>
  <si>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</si>
  <si>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</si>
  <si>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</si>
  <si>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</si>
  <si>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</si>
  <si>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</si>
  <si>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</si>
  <si>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0001 14 00000 00 0000 000</t>
  </si>
  <si>
    <t>ДОХОДЫ ОТ ПРОДАЖИ МАТЕРИАЛЬНЫХ И НЕМАТЕРИАЛЬНЫХ АКТИВОВ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</si>
  <si>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</si>
  <si>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</si>
  <si>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</si>
  <si>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</si>
  <si>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000 1 17 05000 00 0000 180</t>
  </si>
  <si>
    <t>Прочие неналоговые доходы</t>
  </si>
  <si>
    <t>000 1 00 00000 00 0000 000</t>
  </si>
  <si>
    <t>СОБСТВЕННЫЕ ДОХОДЫ:</t>
  </si>
  <si>
    <t>000 2 02 10000 00 0000 150</t>
  </si>
  <si>
    <t>Дотации бюджетам субъектов Российской Федерации и муниципальных образований</t>
  </si>
  <si>
    <t>000 2 02 15001 04 0000 150</t>
  </si>
  <si>
    <t>Дотации бюджетам городских округов на выравнивание бюджетной обеспеченности из бюджета субъекта РФ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</si>
  <si>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</si>
  <si>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</si>
  <si>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000 2 02 20000 00 0000 150</t>
  </si>
  <si>
    <t>Субсидии от других бюджетов бюджетной системы</t>
  </si>
  <si>
    <t>000 2 02 25179 04 0000 150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</si>
  <si>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</si>
  <si>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000 2 02 25454 04 0000 150</t>
  </si>
  <si>
    <t>Субсидии на создание модельных муниципальных библиотек на 2025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</si>
  <si>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</si>
  <si>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на 2025 год</t>
  </si>
  <si>
    <t>000 2 02 25497 04 0000 150</t>
  </si>
  <si>
    <t>Субсидии бюджетам субъектов Российской Федерации на реализацию мероприятий по обеспечению жильем  молодых семей на 2025 год</t>
  </si>
  <si>
    <t>000 2 02 25555 04 0000 150</t>
  </si>
  <si>
    <t>Субсидии бюджетам субъектов Российской Федерации на реализацию программ формирования современной городской среды на 2025 год</t>
  </si>
  <si>
    <t>000 2 02 29999 04 0000 150</t>
  </si>
  <si>
    <t>Субсидии бюджетам субъектов Российской Федерации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</si>
  <si>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бюджетам субъектов Российской Федерации на софинансирование расходов по содержанию имущества образовательных учреждений</t>
  </si>
  <si>
    <t>Субсидии органам местного самоуправления Республики Тыва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Федерации", на 2025 год</t>
  </si>
  <si>
    <t>Субсидий местным бюджетам на ликвидацию несанкционированных мест размещения отходов</t>
  </si>
  <si>
    <t>Субвенции бюджетам бюджетной системы Российской Федерации</t>
  </si>
  <si>
    <t>000 2 02 30013 04 0000 150</t>
  </si>
  <si>
    <t xml:space="preserve">Субвенции на осуществление переданных органам местного самоуправления РТ в соответствии с п.3, ст.1 Закона РТ от 28 декабря 2005 г.№1560 ВХ-1 полномочий РТ в области  социальной поддержки реабилитированных лиц и лиц, признанных пострадавшими от политических репрессий» 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</si>
  <si>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</si>
  <si>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</si>
  <si>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</si>
  <si>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общеобразоавтельных организациях" на 2025 год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</si>
  <si>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организациях" на 2025 год</t>
  </si>
  <si>
    <t>Субвенция на осуществление переданных органам местного самоуправления Республики Тыва в соответствии с пунктом 5 ст.1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</si>
  <si>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</si>
  <si>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осуществление переданных органам местного самоуправления РТ в соответствии с п.1 ст.1 Закона РТ от 28 декабря 2005 г.№1560 ВХ-1 полномочий РТ в области социальной поддержки ветеранов труда и труженников тыла </t>
  </si>
  <si>
    <t xml:space="preserve">Субвенции на осуществление переданных органам местного самоуправления РТ в соответствии с п.4, ст.1 Закона РТ от 28 декабря 2005 г.№1560 ВХ-1 полномочий РТ в области осуществления назначению и выплаты ежемесячного пособия на ребенка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</si>
  <si>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</si>
  <si>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государственных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</si>
  <si>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</si>
  <si>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</si>
  <si>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мероприятия по проведению оздоровительной кампании детей на 2025 год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</si>
  <si>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 на 2024 год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</si>
  <si>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</si>
  <si>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содержание специалистов, осуществляющих переданные полномочия Республики Тыва по опеке и попечительству</t>
  </si>
  <si>
    <t>000 2 02 30027 04 0000 150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</si>
  <si>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</si>
  <si>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</si>
  <si>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</si>
  <si>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000 2 02 35118 04 0000 150</t>
  </si>
  <si>
    <t>Субвенции на осуществление первичного воинского учета органами местного самоуправления поселений, муниципальных и городских округов на 2025</t>
  </si>
  <si>
    <t>000 2 02 35120 04 0000 150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</si>
  <si>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на 2025 год</t>
  </si>
  <si>
    <t>000 2 02 35250 04 0000 150</t>
  </si>
  <si>
    <t xml:space="preserve">Субвенции на оплату жилищно-коммунальных услуг отдельным категориям граждан </t>
  </si>
  <si>
    <t>000 202 35462 04 0000 150</t>
  </si>
  <si>
    <t xml:space="preserve">Субвенции на компенсацию отдельным категориям граждан оплаты взноса на капитальный ремонт общего имущества в многоквартирном доме </t>
  </si>
  <si>
    <t>000 202 35573 04 0000 150</t>
  </si>
  <si>
    <t xml:space="preserve">Субвенции на осуществление ежемесячной выплаты в связи с рождением (с усыновлением) первого ребенка  </t>
  </si>
  <si>
    <t>Иные межбюджетные трансферты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</si>
  <si>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</si>
  <si>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</si>
  <si>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000 2 02 45050 04 0000 150</t>
  </si>
  <si>
    <t>Иные  межбюджетные  трансферты на  обеспечение выплат  ежемесячного денежного  вознаграждения  советникам  директоров  по  воспитанию  и взаимодействию  с  детскими общественными  объединениями государственных  общеобразовательных   организаций,  профессиональных образовательных  организаций  субъектов  Российской  Федерации,  города Байконура  и  федеральной территории  "Сириус",  муниципальных общеобразовательных  организаций  и  профессиональных  образовательных 
организаций на 2025 год</t>
  </si>
  <si>
    <t>000 2 02 49999 04 0000 150</t>
  </si>
  <si>
    <t>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</si>
  <si>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000 2 00 00000 00 0000 000</t>
  </si>
  <si>
    <t>БЕЗВОЗМЕЗДНЫЕ  ПОСТУПЛЕНИЯ :</t>
  </si>
  <si>
    <t>ВСЕГО ДОХОДЫ: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</si>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</sst>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0.00000"/>
    <numFmt numFmtId="166" formatCode="0.0"/>
    <numFmt numFmtId="167" formatCode="_(* #,##0.00_);_(* \(#,##0.00\);_(* &quot;-&quot;??_);_(@_)"/>
    <numFmt numFmtId="168" formatCode="0.000"/>
    <numFmt numFmtId="169" formatCode="#,##0.0"/>
    <numFmt numFmtId="172" formatCode="0.000000"/>
  </numFmts>
  <fonts count="10" x14ac:knownFonts="1">
    <font>
      <sz val="10"/>
      <name val="Arial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8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top" wrapText="1"/>
    </xf>
    <xf numFmtId="0" fontId="2" fillId="0" borderId="1" xfId="2" applyFont="1" applyBorder="1" applyAlignment="1">
      <alignment vertical="top" wrapText="1"/>
    </xf>
    <xf numFmtId="0" fontId="1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166" fontId="2" fillId="0" borderId="1" xfId="1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165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166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72" fontId="2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 wrapText="1"/>
    </xf>
    <xf numFmtId="172" fontId="2" fillId="2" borderId="1" xfId="0" applyNumberFormat="1" applyFont="1" applyFill="1" applyBorder="1" applyAlignment="1">
      <alignment horizontal="center" vertical="center" wrapText="1"/>
    </xf>
    <xf numFmtId="172" fontId="2" fillId="0" borderId="1" xfId="1" applyNumberFormat="1" applyFont="1" applyFill="1" applyBorder="1" applyAlignment="1">
      <alignment horizontal="center" vertical="center" wrapText="1"/>
    </xf>
    <xf numFmtId="172" fontId="3" fillId="3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 wrapText="1"/>
    </xf>
  </cellXfs>
  <cellStyles count="3">
    <cellStyle name="Обычный" xfId="0" builtinId="0"/>
    <cellStyle name="Обычный_республиканский  2005 г" xfId="2" xr:uid="{FD679FED-BABC-4781-92F8-A5B573CB82E2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5329-9B39-49CD-91F0-40CCDDBC3968}">
  <sheetPr>
    <tabColor indexed="33"/>
  </sheetPr>
  <dimension ref="A1:J84"/>
  <sheetViews>
    <sheetView tabSelected="1" view="pageBreakPreview" topLeftCell="A68" zoomScale="85" zoomScaleSheetLayoutView="85" workbookViewId="0">
      <selection activeCell="H82" sqref="H82"/>
    </sheetView>
  </sheetViews>
  <sheetFormatPr defaultColWidth="8.85546875" defaultRowHeight="12.75" x14ac:dyDescent="0.2"/>
  <cols>
    <col min="1" max="1" width="23" style="1" customWidth="1"/>
    <col min="2" max="2" width="72.28515625" style="5" customWidth="1"/>
    <col min="3" max="3" width="14.28515625" style="6" hidden="1" customWidth="1"/>
    <col min="4" max="4" width="9.85546875" style="4" hidden="1" customWidth="1"/>
    <col min="5" max="5" width="10.140625" style="4" hidden="1" customWidth="1"/>
    <col min="6" max="7" width="8.85546875" style="4" hidden="1" customWidth="1"/>
    <col min="8" max="8" width="17.85546875" style="47" customWidth="1"/>
    <col min="9" max="9" width="0" style="4" hidden="1" customWidth="1"/>
    <col min="10" max="16384" width="8.85546875" style="3"/>
  </cols>
  <sheetData>
    <row r="1" spans="1:9" ht="12" customHeight="1" x14ac:dyDescent="0.2">
      <c r="B1" s="59" t="s">
        <v>0</v>
      </c>
      <c r="C1" s="59"/>
      <c r="D1" s="59"/>
      <c r="E1" s="59"/>
      <c r="F1" s="60"/>
      <c r="G1" s="60"/>
      <c r="H1" s="70"/>
      <c r="I1" s="2"/>
    </row>
    <row r="2" spans="1:9" ht="12" customHeight="1" x14ac:dyDescent="0.2">
      <c r="B2" s="61" t="s">
        <v>1</v>
      </c>
      <c r="C2" s="61"/>
      <c r="D2" s="61"/>
      <c r="E2" s="61"/>
      <c r="F2" s="62"/>
      <c r="G2" s="62"/>
    </row>
    <row r="3" spans="1:9" ht="12" customHeight="1" x14ac:dyDescent="0.2">
      <c r="B3" s="61" t="s">
        <v>2</v>
      </c>
      <c r="C3" s="61"/>
      <c r="D3" s="61"/>
      <c r="E3" s="61"/>
      <c r="F3" s="62"/>
      <c r="G3" s="62"/>
    </row>
    <row r="4" spans="1:9" ht="12" customHeight="1" x14ac:dyDescent="0.2">
      <c r="B4" s="61" t="s">
        <v>3</v>
      </c>
      <c r="C4" s="61"/>
      <c r="D4" s="61"/>
      <c r="E4" s="61"/>
      <c r="F4" s="62"/>
      <c r="G4" s="62"/>
    </row>
    <row r="5" spans="1:9" ht="12" customHeight="1" x14ac:dyDescent="0.2">
      <c r="B5" s="61" t="s">
        <v>4</v>
      </c>
      <c r="C5" s="61"/>
      <c r="D5" s="61"/>
      <c r="E5" s="61"/>
      <c r="F5" s="62"/>
      <c r="G5" s="62"/>
    </row>
    <row r="6" spans="1:9" ht="12" customHeight="1" x14ac:dyDescent="0.2">
      <c r="B6" s="61"/>
      <c r="C6" s="61"/>
      <c r="D6" s="61"/>
      <c r="E6" s="61"/>
      <c r="F6" s="62"/>
      <c r="G6" s="62"/>
    </row>
    <row r="7" spans="1:9" ht="12.75" customHeight="1" x14ac:dyDescent="0.2">
      <c r="A7" s="60" t="s">
        <v>5</v>
      </c>
      <c r="B7" s="60"/>
      <c r="C7" s="60"/>
    </row>
    <row r="8" spans="1:9" ht="12.75" customHeight="1" x14ac:dyDescent="0.2">
      <c r="A8" s="60" t="s">
        <v>6</v>
      </c>
      <c r="B8" s="60"/>
      <c r="C8" s="60"/>
    </row>
    <row r="9" spans="1:9" x14ac:dyDescent="0.2">
      <c r="C9" s="6" t="s">
        <v>7</v>
      </c>
    </row>
    <row r="10" spans="1:9" ht="25.5" x14ac:dyDescent="0.2">
      <c r="A10" s="7" t="s">
        <v>8</v>
      </c>
      <c r="B10" s="8" t="s">
        <v>9</v>
      </c>
      <c r="C10" s="9" t="s">
        <v>10</v>
      </c>
      <c r="D10" s="9" t="s">
        <v>10</v>
      </c>
      <c r="E10" s="9" t="s">
        <v>10</v>
      </c>
      <c r="F10" s="9" t="s">
        <v>10</v>
      </c>
      <c r="G10" s="10" t="s">
        <v>10</v>
      </c>
      <c r="H10" s="13" t="s">
        <v>135</v>
      </c>
      <c r="I10" s="11" t="s">
        <v>11</v>
      </c>
    </row>
    <row r="11" spans="1:9" ht="17.25" customHeight="1" x14ac:dyDescent="0.2">
      <c r="A11" s="7"/>
      <c r="B11" s="12" t="s">
        <v>12</v>
      </c>
      <c r="C11" s="13">
        <f>SUM(C12+C16+C20+C25+G2+C14)</f>
        <v>51559</v>
      </c>
      <c r="D11" s="14">
        <f>SUM(D12+D16+D20+D25+H2+D14)</f>
        <v>24509</v>
      </c>
      <c r="E11" s="14">
        <f>SUM(E12+E16+E20+E25+I2+E14)</f>
        <v>25837</v>
      </c>
      <c r="H11" s="63">
        <f>SUM(H12+H16+H20+H25+L2+H14)</f>
        <v>51559</v>
      </c>
      <c r="I11" s="15">
        <f>H11-C11</f>
        <v>0</v>
      </c>
    </row>
    <row r="12" spans="1:9" ht="16.5" customHeight="1" x14ac:dyDescent="0.2">
      <c r="A12" s="7" t="s">
        <v>13</v>
      </c>
      <c r="B12" s="12" t="s">
        <v>14</v>
      </c>
      <c r="C12" s="13">
        <f>SUM(C13)</f>
        <v>34874</v>
      </c>
      <c r="D12" s="14">
        <f>SUM(D13)</f>
        <v>19480</v>
      </c>
      <c r="E12" s="14">
        <f>SUM(E13)</f>
        <v>20325</v>
      </c>
      <c r="H12" s="63">
        <f>SUM(H13)</f>
        <v>34874</v>
      </c>
      <c r="I12" s="15">
        <f t="shared" ref="I12:I75" si="0">H12-C12</f>
        <v>0</v>
      </c>
    </row>
    <row r="13" spans="1:9" ht="17.25" customHeight="1" x14ac:dyDescent="0.2">
      <c r="A13" s="7" t="s">
        <v>15</v>
      </c>
      <c r="B13" s="12" t="s">
        <v>16</v>
      </c>
      <c r="C13" s="16">
        <v>34874</v>
      </c>
      <c r="D13" s="11">
        <v>19480</v>
      </c>
      <c r="E13" s="11">
        <v>20325</v>
      </c>
      <c r="H13" s="64">
        <v>34874</v>
      </c>
      <c r="I13" s="16">
        <f t="shared" si="0"/>
        <v>0</v>
      </c>
    </row>
    <row r="14" spans="1:9" ht="32.25" customHeight="1" x14ac:dyDescent="0.2">
      <c r="A14" s="17" t="s">
        <v>17</v>
      </c>
      <c r="B14" s="18" t="s">
        <v>18</v>
      </c>
      <c r="C14" s="15">
        <f>C15</f>
        <v>2177</v>
      </c>
      <c r="D14" s="11">
        <f>D15</f>
        <v>1615</v>
      </c>
      <c r="E14" s="11">
        <f>E15</f>
        <v>1904</v>
      </c>
      <c r="H14" s="63">
        <f>H15</f>
        <v>2177</v>
      </c>
      <c r="I14" s="15">
        <f t="shared" si="0"/>
        <v>0</v>
      </c>
    </row>
    <row r="15" spans="1:9" ht="31.5" customHeight="1" x14ac:dyDescent="0.2">
      <c r="A15" s="19" t="s">
        <v>19</v>
      </c>
      <c r="B15" s="20" t="s">
        <v>20</v>
      </c>
      <c r="C15" s="16">
        <v>2177</v>
      </c>
      <c r="D15" s="21">
        <v>1615</v>
      </c>
      <c r="E15" s="21">
        <v>1904</v>
      </c>
      <c r="H15" s="64">
        <v>2177</v>
      </c>
      <c r="I15" s="16">
        <f t="shared" si="0"/>
        <v>0</v>
      </c>
    </row>
    <row r="16" spans="1:9" x14ac:dyDescent="0.2">
      <c r="A16" s="7" t="s">
        <v>21</v>
      </c>
      <c r="B16" s="12" t="s">
        <v>22</v>
      </c>
      <c r="C16" s="13">
        <f>C17+C18+C19</f>
        <v>7504</v>
      </c>
      <c r="D16" s="14">
        <f>D17+D18+D19</f>
        <v>0</v>
      </c>
      <c r="E16" s="14">
        <f>E17+E18+E19</f>
        <v>0</v>
      </c>
      <c r="H16" s="63">
        <f>H17+H18+H19</f>
        <v>7504</v>
      </c>
      <c r="I16" s="15">
        <f t="shared" si="0"/>
        <v>0</v>
      </c>
    </row>
    <row r="17" spans="1:10" x14ac:dyDescent="0.2">
      <c r="A17" s="22" t="s">
        <v>23</v>
      </c>
      <c r="B17" s="23" t="s">
        <v>24</v>
      </c>
      <c r="C17" s="24">
        <v>6179</v>
      </c>
      <c r="D17" s="24"/>
      <c r="E17" s="24"/>
      <c r="H17" s="64">
        <v>6179</v>
      </c>
      <c r="I17" s="16">
        <f t="shared" si="0"/>
        <v>0</v>
      </c>
    </row>
    <row r="18" spans="1:10" x14ac:dyDescent="0.2">
      <c r="A18" s="25" t="s">
        <v>25</v>
      </c>
      <c r="B18" s="23" t="s">
        <v>26</v>
      </c>
      <c r="C18" s="24">
        <v>92</v>
      </c>
      <c r="D18" s="24"/>
      <c r="E18" s="24"/>
      <c r="H18" s="64">
        <v>92</v>
      </c>
      <c r="I18" s="16">
        <f t="shared" si="0"/>
        <v>0</v>
      </c>
    </row>
    <row r="19" spans="1:10" x14ac:dyDescent="0.2">
      <c r="A19" s="22" t="s">
        <v>27</v>
      </c>
      <c r="B19" s="3" t="s">
        <v>28</v>
      </c>
      <c r="C19" s="16">
        <v>1233</v>
      </c>
      <c r="D19" s="16"/>
      <c r="E19" s="16"/>
      <c r="H19" s="64">
        <v>1233</v>
      </c>
      <c r="I19" s="16">
        <f t="shared" si="0"/>
        <v>0</v>
      </c>
    </row>
    <row r="20" spans="1:10" ht="16.5" customHeight="1" x14ac:dyDescent="0.2">
      <c r="A20" s="7" t="s">
        <v>29</v>
      </c>
      <c r="B20" s="12" t="s">
        <v>30</v>
      </c>
      <c r="C20" s="13">
        <f>C21+C22</f>
        <v>3889</v>
      </c>
      <c r="D20" s="14">
        <f>SUM(D21:D24)</f>
        <v>3044</v>
      </c>
      <c r="E20" s="14">
        <f>SUM(E21:E24)</f>
        <v>3218</v>
      </c>
      <c r="H20" s="63">
        <f>H21+H22</f>
        <v>3889</v>
      </c>
      <c r="I20" s="15">
        <f t="shared" si="0"/>
        <v>0</v>
      </c>
    </row>
    <row r="21" spans="1:10" x14ac:dyDescent="0.2">
      <c r="A21" s="22" t="s">
        <v>31</v>
      </c>
      <c r="B21" s="23" t="s">
        <v>32</v>
      </c>
      <c r="C21" s="24">
        <v>1888</v>
      </c>
      <c r="D21" s="26">
        <v>1303</v>
      </c>
      <c r="E21" s="26">
        <v>1425</v>
      </c>
      <c r="H21" s="64">
        <v>1888</v>
      </c>
      <c r="I21" s="16">
        <f t="shared" si="0"/>
        <v>0</v>
      </c>
    </row>
    <row r="22" spans="1:10" x14ac:dyDescent="0.2">
      <c r="A22" s="22" t="s">
        <v>33</v>
      </c>
      <c r="B22" s="12" t="s">
        <v>34</v>
      </c>
      <c r="C22" s="24">
        <f>C23+C24</f>
        <v>2001</v>
      </c>
      <c r="D22" s="27"/>
      <c r="E22" s="27"/>
      <c r="H22" s="64">
        <f>H23+H24</f>
        <v>2001</v>
      </c>
      <c r="I22" s="16">
        <f t="shared" si="0"/>
        <v>0</v>
      </c>
    </row>
    <row r="23" spans="1:10" x14ac:dyDescent="0.2">
      <c r="A23" s="22" t="s">
        <v>35</v>
      </c>
      <c r="B23" s="28" t="s">
        <v>36</v>
      </c>
      <c r="C23" s="24">
        <v>598</v>
      </c>
      <c r="D23" s="27"/>
      <c r="E23" s="27"/>
      <c r="H23" s="64">
        <v>598</v>
      </c>
      <c r="I23" s="16">
        <f t="shared" si="0"/>
        <v>0</v>
      </c>
    </row>
    <row r="24" spans="1:10" x14ac:dyDescent="0.2">
      <c r="A24" s="22" t="s">
        <v>37</v>
      </c>
      <c r="B24" s="28" t="s">
        <v>38</v>
      </c>
      <c r="C24" s="24">
        <v>1403</v>
      </c>
      <c r="D24" s="26">
        <v>1741</v>
      </c>
      <c r="E24" s="26">
        <v>1793</v>
      </c>
      <c r="H24" s="64">
        <v>1403</v>
      </c>
      <c r="I24" s="16">
        <f t="shared" si="0"/>
        <v>0</v>
      </c>
    </row>
    <row r="25" spans="1:10" x14ac:dyDescent="0.2">
      <c r="A25" s="7" t="s">
        <v>39</v>
      </c>
      <c r="B25" s="12" t="s">
        <v>40</v>
      </c>
      <c r="C25" s="15">
        <v>3115</v>
      </c>
      <c r="D25" s="11">
        <v>370</v>
      </c>
      <c r="E25" s="11">
        <v>390</v>
      </c>
      <c r="H25" s="63">
        <v>3115</v>
      </c>
      <c r="I25" s="15">
        <f t="shared" si="0"/>
        <v>0</v>
      </c>
    </row>
    <row r="26" spans="1:10" ht="13.5" hidden="1" customHeight="1" x14ac:dyDescent="0.2">
      <c r="A26" s="7" t="s">
        <v>41</v>
      </c>
      <c r="B26" s="12" t="s">
        <v>42</v>
      </c>
      <c r="C26" s="13"/>
      <c r="D26" s="14"/>
      <c r="E26" s="14"/>
      <c r="H26" s="63"/>
      <c r="I26" s="15">
        <f t="shared" si="0"/>
        <v>0</v>
      </c>
    </row>
    <row r="27" spans="1:10" x14ac:dyDescent="0.2">
      <c r="A27" s="7"/>
      <c r="B27" s="12" t="s">
        <v>43</v>
      </c>
      <c r="C27" s="13">
        <f>SUM(C28+C32+C37+C35+C38)</f>
        <v>5280</v>
      </c>
      <c r="D27" s="14" t="e">
        <f>SUM(D28+D32+D37+#REF!+D35+D38)</f>
        <v>#REF!</v>
      </c>
      <c r="E27" s="14" t="e">
        <f>SUM(E28+E32+E37+#REF!+E35+E38)</f>
        <v>#REF!</v>
      </c>
      <c r="H27" s="63">
        <f>SUM(H28+H32+H37+H35+H38)</f>
        <v>5280</v>
      </c>
      <c r="I27" s="15">
        <f t="shared" si="0"/>
        <v>0</v>
      </c>
    </row>
    <row r="28" spans="1:10" ht="25.5" x14ac:dyDescent="0.2">
      <c r="A28" s="7" t="s">
        <v>44</v>
      </c>
      <c r="B28" s="12" t="s">
        <v>45</v>
      </c>
      <c r="C28" s="13">
        <f>SUM(C29+C31)</f>
        <v>3500</v>
      </c>
      <c r="D28" s="14">
        <f>SUM(D29+D31)</f>
        <v>4134</v>
      </c>
      <c r="E28" s="14">
        <f>SUM(E29+E31)</f>
        <v>4134</v>
      </c>
      <c r="H28" s="63">
        <f>SUM(H29+H31)</f>
        <v>3500</v>
      </c>
      <c r="I28" s="15">
        <f t="shared" si="0"/>
        <v>0</v>
      </c>
    </row>
    <row r="29" spans="1:10" ht="25.5" hidden="1" x14ac:dyDescent="0.2">
      <c r="A29" s="22" t="s">
        <v>46</v>
      </c>
      <c r="B29" s="23" t="s">
        <v>47</v>
      </c>
      <c r="C29" s="24">
        <f>C30</f>
        <v>1100</v>
      </c>
      <c r="D29" s="27">
        <f>D30</f>
        <v>2505</v>
      </c>
      <c r="E29" s="27">
        <f>E30</f>
        <v>2505</v>
      </c>
      <c r="H29" s="64">
        <f>H30</f>
        <v>1100</v>
      </c>
      <c r="I29" s="16">
        <f t="shared" si="0"/>
        <v>0</v>
      </c>
    </row>
    <row r="30" spans="1:10" ht="53.25" customHeight="1" x14ac:dyDescent="0.2">
      <c r="A30" s="22" t="s">
        <v>48</v>
      </c>
      <c r="B30" s="5" t="s">
        <v>49</v>
      </c>
      <c r="C30" s="24">
        <v>1100</v>
      </c>
      <c r="D30" s="26">
        <v>2505</v>
      </c>
      <c r="E30" s="26">
        <v>2505</v>
      </c>
      <c r="H30" s="64">
        <v>1100</v>
      </c>
      <c r="I30" s="16">
        <f t="shared" si="0"/>
        <v>0</v>
      </c>
      <c r="J30" s="3">
        <v>1076</v>
      </c>
    </row>
    <row r="31" spans="1:10" ht="51" x14ac:dyDescent="0.2">
      <c r="A31" s="22" t="s">
        <v>50</v>
      </c>
      <c r="B31" s="23" t="s">
        <v>51</v>
      </c>
      <c r="C31" s="24">
        <v>2400</v>
      </c>
      <c r="D31" s="26">
        <v>1629</v>
      </c>
      <c r="E31" s="26">
        <v>1629</v>
      </c>
      <c r="H31" s="65">
        <v>2400</v>
      </c>
      <c r="I31" s="16">
        <f t="shared" si="0"/>
        <v>0</v>
      </c>
      <c r="J31" s="3">
        <v>1600</v>
      </c>
    </row>
    <row r="32" spans="1:10" ht="14.25" customHeight="1" x14ac:dyDescent="0.2">
      <c r="A32" s="7" t="s">
        <v>52</v>
      </c>
      <c r="B32" s="12" t="s">
        <v>53</v>
      </c>
      <c r="C32" s="13">
        <f>C33</f>
        <v>150</v>
      </c>
      <c r="D32" s="14">
        <f>D33</f>
        <v>268</v>
      </c>
      <c r="E32" s="14">
        <f>E33</f>
        <v>279</v>
      </c>
      <c r="H32" s="63">
        <f>H33</f>
        <v>150</v>
      </c>
      <c r="I32" s="15">
        <f t="shared" si="0"/>
        <v>0</v>
      </c>
    </row>
    <row r="33" spans="1:10" ht="12.75" customHeight="1" x14ac:dyDescent="0.2">
      <c r="A33" s="22" t="s">
        <v>54</v>
      </c>
      <c r="B33" s="23" t="s">
        <v>55</v>
      </c>
      <c r="C33" s="24">
        <v>150</v>
      </c>
      <c r="D33" s="26">
        <v>268</v>
      </c>
      <c r="E33" s="26">
        <v>279</v>
      </c>
      <c r="H33" s="64">
        <v>150</v>
      </c>
      <c r="I33" s="16">
        <f t="shared" si="0"/>
        <v>0</v>
      </c>
      <c r="J33" s="3">
        <v>72</v>
      </c>
    </row>
    <row r="34" spans="1:10" ht="24.75" customHeight="1" x14ac:dyDescent="0.2">
      <c r="A34" s="29" t="s">
        <v>56</v>
      </c>
      <c r="B34" s="23" t="s">
        <v>57</v>
      </c>
      <c r="C34" s="24">
        <v>0</v>
      </c>
      <c r="D34" s="27">
        <v>62</v>
      </c>
      <c r="E34" s="27">
        <v>62</v>
      </c>
      <c r="H34" s="64">
        <v>0</v>
      </c>
      <c r="I34" s="16">
        <f t="shared" si="0"/>
        <v>0</v>
      </c>
    </row>
    <row r="35" spans="1:10" ht="15.75" customHeight="1" x14ac:dyDescent="0.2">
      <c r="A35" s="7" t="s">
        <v>58</v>
      </c>
      <c r="B35" s="12" t="s">
        <v>59</v>
      </c>
      <c r="C35" s="13">
        <f>C36</f>
        <v>830</v>
      </c>
      <c r="D35" s="14">
        <f>D36</f>
        <v>108</v>
      </c>
      <c r="E35" s="14">
        <f>E36</f>
        <v>106</v>
      </c>
      <c r="H35" s="63">
        <f>H36</f>
        <v>830</v>
      </c>
      <c r="I35" s="15">
        <f t="shared" si="0"/>
        <v>0</v>
      </c>
    </row>
    <row r="36" spans="1:10" ht="38.25" customHeight="1" x14ac:dyDescent="0.2">
      <c r="A36" s="29" t="s">
        <v>60</v>
      </c>
      <c r="B36" s="23" t="s">
        <v>61</v>
      </c>
      <c r="C36" s="24">
        <v>830</v>
      </c>
      <c r="D36" s="26">
        <v>108</v>
      </c>
      <c r="E36" s="26">
        <v>106</v>
      </c>
      <c r="H36" s="64">
        <v>830</v>
      </c>
      <c r="I36" s="16">
        <f t="shared" si="0"/>
        <v>0</v>
      </c>
      <c r="J36" s="3">
        <v>1463</v>
      </c>
    </row>
    <row r="37" spans="1:10" ht="12.75" customHeight="1" x14ac:dyDescent="0.2">
      <c r="A37" s="7" t="s">
        <v>62</v>
      </c>
      <c r="B37" s="12" t="s">
        <v>63</v>
      </c>
      <c r="C37" s="15">
        <v>700</v>
      </c>
      <c r="D37" s="11">
        <v>320</v>
      </c>
      <c r="E37" s="11">
        <v>338</v>
      </c>
      <c r="H37" s="63">
        <v>700</v>
      </c>
      <c r="I37" s="15">
        <f t="shared" si="0"/>
        <v>0</v>
      </c>
      <c r="J37" s="3">
        <v>691</v>
      </c>
    </row>
    <row r="38" spans="1:10" ht="12.75" customHeight="1" x14ac:dyDescent="0.2">
      <c r="A38" s="30" t="s">
        <v>64</v>
      </c>
      <c r="B38" s="23" t="s">
        <v>65</v>
      </c>
      <c r="C38" s="24">
        <v>100</v>
      </c>
      <c r="D38" s="27">
        <v>20</v>
      </c>
      <c r="E38" s="27">
        <v>20</v>
      </c>
      <c r="H38" s="64">
        <v>100</v>
      </c>
      <c r="I38" s="16">
        <f t="shared" si="0"/>
        <v>0</v>
      </c>
      <c r="J38" s="3">
        <v>150</v>
      </c>
    </row>
    <row r="39" spans="1:10" s="35" customFormat="1" ht="13.5" customHeight="1" x14ac:dyDescent="0.2">
      <c r="A39" s="31" t="s">
        <v>66</v>
      </c>
      <c r="B39" s="32" t="s">
        <v>67</v>
      </c>
      <c r="C39" s="33">
        <f>SUM(C11+C27)</f>
        <v>56839</v>
      </c>
      <c r="D39" s="33" t="e">
        <f t="shared" ref="D39:G39" si="1">SUM(D11+D27)</f>
        <v>#REF!</v>
      </c>
      <c r="E39" s="33" t="e">
        <f t="shared" si="1"/>
        <v>#REF!</v>
      </c>
      <c r="F39" s="33">
        <f t="shared" si="1"/>
        <v>0</v>
      </c>
      <c r="G39" s="33">
        <f t="shared" si="1"/>
        <v>0</v>
      </c>
      <c r="H39" s="66">
        <f>SUM(H11+H27)</f>
        <v>56839</v>
      </c>
      <c r="I39" s="34">
        <f t="shared" si="0"/>
        <v>0</v>
      </c>
    </row>
    <row r="40" spans="1:10" ht="26.25" customHeight="1" x14ac:dyDescent="0.2">
      <c r="A40" s="7" t="s">
        <v>68</v>
      </c>
      <c r="B40" s="12" t="s">
        <v>69</v>
      </c>
      <c r="C40" s="36">
        <f>C41+C42</f>
        <v>203364</v>
      </c>
      <c r="D40" s="36">
        <f t="shared" ref="D40:G40" si="2">D41+D42</f>
        <v>128796.5</v>
      </c>
      <c r="E40" s="36">
        <f t="shared" si="2"/>
        <v>130313.09999999999</v>
      </c>
      <c r="F40" s="36">
        <f t="shared" si="2"/>
        <v>0</v>
      </c>
      <c r="G40" s="36">
        <f t="shared" si="2"/>
        <v>0</v>
      </c>
      <c r="H40" s="67">
        <f>H41+H42</f>
        <v>203364</v>
      </c>
      <c r="I40" s="15">
        <f>H40-C40</f>
        <v>0</v>
      </c>
    </row>
    <row r="41" spans="1:10" ht="25.5" x14ac:dyDescent="0.2">
      <c r="A41" s="37" t="s">
        <v>70</v>
      </c>
      <c r="B41" s="23" t="s">
        <v>71</v>
      </c>
      <c r="C41" s="38">
        <v>195838</v>
      </c>
      <c r="D41" s="16">
        <v>118568.7</v>
      </c>
      <c r="E41" s="16">
        <v>119964.9</v>
      </c>
      <c r="H41" s="68">
        <v>195838</v>
      </c>
      <c r="I41" s="16">
        <f t="shared" si="0"/>
        <v>0</v>
      </c>
    </row>
    <row r="42" spans="1:10" ht="27" customHeight="1" x14ac:dyDescent="0.2">
      <c r="A42" s="25" t="s">
        <v>72</v>
      </c>
      <c r="B42" s="23" t="s">
        <v>73</v>
      </c>
      <c r="C42" s="38">
        <v>7526</v>
      </c>
      <c r="D42" s="16">
        <v>10227.799999999999</v>
      </c>
      <c r="E42" s="16">
        <v>10348.200000000001</v>
      </c>
      <c r="H42" s="68">
        <v>7526</v>
      </c>
      <c r="I42" s="16">
        <f t="shared" si="0"/>
        <v>0</v>
      </c>
    </row>
    <row r="43" spans="1:10" ht="18.75" customHeight="1" x14ac:dyDescent="0.2">
      <c r="A43" s="7" t="s">
        <v>74</v>
      </c>
      <c r="B43" s="39" t="s">
        <v>75</v>
      </c>
      <c r="C43" s="15">
        <f>SUM(C44:G52)</f>
        <v>50114.8</v>
      </c>
      <c r="D43" s="15">
        <f t="shared" ref="D43:G43" si="3">SUM(D44:H52)</f>
        <v>77376.540999999997</v>
      </c>
      <c r="E43" s="15">
        <f t="shared" si="3"/>
        <v>104638.28200000001</v>
      </c>
      <c r="F43" s="15">
        <f t="shared" si="3"/>
        <v>104638.28200000001</v>
      </c>
      <c r="G43" s="15">
        <f t="shared" si="3"/>
        <v>104638.28200000001</v>
      </c>
      <c r="H43" s="63">
        <f>SUM(H44:H52)</f>
        <v>77376.540999999997</v>
      </c>
      <c r="I43" s="15">
        <f t="shared" si="0"/>
        <v>27261.740999999995</v>
      </c>
    </row>
    <row r="44" spans="1:10" ht="51" x14ac:dyDescent="0.2">
      <c r="A44" s="22" t="s">
        <v>76</v>
      </c>
      <c r="B44" s="40" t="s">
        <v>77</v>
      </c>
      <c r="C44" s="16">
        <v>0</v>
      </c>
      <c r="D44" s="16"/>
      <c r="E44" s="16"/>
      <c r="H44" s="64">
        <v>1254.8009999999999</v>
      </c>
      <c r="I44" s="16">
        <f t="shared" si="0"/>
        <v>1254.8009999999999</v>
      </c>
    </row>
    <row r="45" spans="1:10" ht="42.75" customHeight="1" x14ac:dyDescent="0.2">
      <c r="A45" s="22" t="s">
        <v>78</v>
      </c>
      <c r="B45" s="41" t="s">
        <v>79</v>
      </c>
      <c r="C45" s="16">
        <v>0</v>
      </c>
      <c r="D45" s="16"/>
      <c r="E45" s="16"/>
      <c r="H45" s="64">
        <v>8000</v>
      </c>
      <c r="I45" s="16">
        <f t="shared" si="0"/>
        <v>8000</v>
      </c>
    </row>
    <row r="46" spans="1:10" ht="42.75" customHeight="1" x14ac:dyDescent="0.2">
      <c r="A46" s="22" t="s">
        <v>80</v>
      </c>
      <c r="B46" s="41" t="s">
        <v>81</v>
      </c>
      <c r="C46" s="16">
        <v>0</v>
      </c>
      <c r="D46" s="16"/>
      <c r="E46" s="16"/>
      <c r="H46" s="64">
        <v>18007.439999999999</v>
      </c>
      <c r="I46" s="16">
        <f t="shared" si="0"/>
        <v>18007.439999999999</v>
      </c>
    </row>
    <row r="47" spans="1:10" ht="34.5" customHeight="1" x14ac:dyDescent="0.2">
      <c r="A47" s="25" t="s">
        <v>82</v>
      </c>
      <c r="B47" s="42" t="s">
        <v>83</v>
      </c>
      <c r="C47" s="16">
        <v>5020.8</v>
      </c>
      <c r="D47" s="16"/>
      <c r="E47" s="16"/>
      <c r="H47" s="64">
        <v>5020.3</v>
      </c>
      <c r="I47" s="16">
        <f t="shared" si="0"/>
        <v>-0.5</v>
      </c>
    </row>
    <row r="48" spans="1:10" ht="24.75" customHeight="1" x14ac:dyDescent="0.2">
      <c r="A48" s="25" t="s">
        <v>84</v>
      </c>
      <c r="B48" s="43" t="s">
        <v>85</v>
      </c>
      <c r="C48" s="16">
        <v>2021</v>
      </c>
      <c r="D48" s="16"/>
      <c r="E48" s="16"/>
      <c r="H48" s="64">
        <v>2021</v>
      </c>
      <c r="I48" s="16">
        <f t="shared" si="0"/>
        <v>0</v>
      </c>
    </row>
    <row r="49" spans="1:9" ht="63.75" customHeight="1" x14ac:dyDescent="0.2">
      <c r="A49" s="25" t="s">
        <v>86</v>
      </c>
      <c r="B49" s="41" t="s">
        <v>87</v>
      </c>
      <c r="C49" s="16">
        <v>41667</v>
      </c>
      <c r="D49" s="16"/>
      <c r="E49" s="16"/>
      <c r="H49" s="64">
        <v>41667</v>
      </c>
      <c r="I49" s="16">
        <f t="shared" si="0"/>
        <v>0</v>
      </c>
    </row>
    <row r="50" spans="1:9" ht="35.25" customHeight="1" x14ac:dyDescent="0.2">
      <c r="A50" s="25" t="s">
        <v>86</v>
      </c>
      <c r="B50" s="41" t="s">
        <v>88</v>
      </c>
      <c r="C50" s="16">
        <v>1256</v>
      </c>
      <c r="D50" s="16"/>
      <c r="E50" s="16"/>
      <c r="H50" s="64">
        <v>1256</v>
      </c>
      <c r="I50" s="16">
        <f t="shared" si="0"/>
        <v>0</v>
      </c>
    </row>
    <row r="51" spans="1:9" ht="39.75" customHeight="1" x14ac:dyDescent="0.2">
      <c r="A51" s="25" t="s">
        <v>86</v>
      </c>
      <c r="B51" s="41" t="s">
        <v>89</v>
      </c>
      <c r="C51" s="16">
        <v>150</v>
      </c>
      <c r="D51" s="16"/>
      <c r="E51" s="16"/>
      <c r="H51" s="64">
        <v>150</v>
      </c>
      <c r="I51" s="16">
        <f t="shared" si="0"/>
        <v>0</v>
      </c>
    </row>
    <row r="52" spans="1:9" ht="31.5" hidden="1" customHeight="1" x14ac:dyDescent="0.2">
      <c r="A52" s="25" t="s">
        <v>86</v>
      </c>
      <c r="B52" s="44" t="s">
        <v>90</v>
      </c>
      <c r="C52" s="45"/>
      <c r="D52" s="16"/>
      <c r="E52" s="16"/>
      <c r="H52" s="64"/>
      <c r="I52" s="16">
        <f t="shared" si="0"/>
        <v>0</v>
      </c>
    </row>
    <row r="53" spans="1:9" ht="16.5" customHeight="1" x14ac:dyDescent="0.2">
      <c r="A53" s="46"/>
      <c r="B53" s="11" t="s">
        <v>91</v>
      </c>
      <c r="C53" s="15">
        <f>SUM(C54:C76)</f>
        <v>543140.1</v>
      </c>
      <c r="D53" s="15" t="e">
        <f t="shared" ref="D53:G53" si="4">SUM(D54:D76)</f>
        <v>#REF!</v>
      </c>
      <c r="E53" s="15" t="e">
        <f t="shared" si="4"/>
        <v>#REF!</v>
      </c>
      <c r="F53" s="15">
        <f t="shared" si="4"/>
        <v>221894.9</v>
      </c>
      <c r="G53" s="15">
        <f t="shared" si="4"/>
        <v>-301195.79999999987</v>
      </c>
      <c r="H53" s="63">
        <f>SUM(H54:H76)</f>
        <v>567717.53333000001</v>
      </c>
      <c r="I53" s="15">
        <f t="shared" si="0"/>
        <v>24577.433330000029</v>
      </c>
    </row>
    <row r="54" spans="1:9" ht="51" hidden="1" x14ac:dyDescent="0.2">
      <c r="A54" s="25" t="s">
        <v>92</v>
      </c>
      <c r="B54" s="41" t="s">
        <v>93</v>
      </c>
      <c r="C54" s="16"/>
      <c r="D54" s="16">
        <v>862.5</v>
      </c>
      <c r="E54" s="16">
        <v>872.7</v>
      </c>
      <c r="F54" s="16">
        <v>937</v>
      </c>
      <c r="G54" s="47">
        <f t="shared" ref="G54:G63" si="5">F54-C54</f>
        <v>937</v>
      </c>
      <c r="H54" s="64"/>
      <c r="I54" s="16">
        <f t="shared" si="0"/>
        <v>0</v>
      </c>
    </row>
    <row r="55" spans="1:9" ht="25.5" x14ac:dyDescent="0.2">
      <c r="A55" s="25" t="s">
        <v>94</v>
      </c>
      <c r="B55" s="48" t="s">
        <v>95</v>
      </c>
      <c r="C55" s="16">
        <v>17549</v>
      </c>
      <c r="D55" s="16">
        <v>402.5</v>
      </c>
      <c r="E55" s="16">
        <v>407.2</v>
      </c>
      <c r="F55" s="16">
        <v>437.2</v>
      </c>
      <c r="G55" s="47">
        <f t="shared" si="5"/>
        <v>-17111.8</v>
      </c>
      <c r="H55" s="64">
        <v>17549</v>
      </c>
      <c r="I55" s="16">
        <f t="shared" si="0"/>
        <v>0</v>
      </c>
    </row>
    <row r="56" spans="1:9" ht="90.75" customHeight="1" x14ac:dyDescent="0.2">
      <c r="A56" s="25" t="s">
        <v>96</v>
      </c>
      <c r="B56" s="41" t="s">
        <v>97</v>
      </c>
      <c r="C56" s="38">
        <v>261166</v>
      </c>
      <c r="D56" s="16">
        <v>9.8000000000000007</v>
      </c>
      <c r="E56" s="16">
        <v>10</v>
      </c>
      <c r="F56" s="16">
        <v>10.7</v>
      </c>
      <c r="G56" s="47">
        <f t="shared" si="5"/>
        <v>-261155.3</v>
      </c>
      <c r="H56" s="68">
        <v>261166</v>
      </c>
      <c r="I56" s="16">
        <f t="shared" si="0"/>
        <v>0</v>
      </c>
    </row>
    <row r="57" spans="1:9" ht="51" x14ac:dyDescent="0.2">
      <c r="A57" s="25" t="s">
        <v>96</v>
      </c>
      <c r="B57" s="41" t="s">
        <v>98</v>
      </c>
      <c r="C57" s="38">
        <v>219103</v>
      </c>
      <c r="D57" s="21"/>
      <c r="E57" s="21"/>
      <c r="F57" s="21"/>
      <c r="G57" s="47">
        <f t="shared" si="5"/>
        <v>-219103</v>
      </c>
      <c r="H57" s="68">
        <v>219103</v>
      </c>
      <c r="I57" s="16">
        <f t="shared" si="0"/>
        <v>0</v>
      </c>
    </row>
    <row r="58" spans="1:9" ht="89.25" x14ac:dyDescent="0.2">
      <c r="A58" s="25" t="s">
        <v>96</v>
      </c>
      <c r="B58" s="41" t="s">
        <v>99</v>
      </c>
      <c r="C58" s="49">
        <v>1578</v>
      </c>
      <c r="D58" s="16">
        <v>406.6</v>
      </c>
      <c r="E58" s="16">
        <v>411.4</v>
      </c>
      <c r="F58" s="16">
        <v>441.7</v>
      </c>
      <c r="G58" s="47">
        <f t="shared" si="5"/>
        <v>-1136.3</v>
      </c>
      <c r="H58" s="64">
        <v>1578</v>
      </c>
      <c r="I58" s="16">
        <f t="shared" si="0"/>
        <v>0</v>
      </c>
    </row>
    <row r="59" spans="1:9" ht="38.25" x14ac:dyDescent="0.2">
      <c r="A59" s="25" t="s">
        <v>96</v>
      </c>
      <c r="B59" s="41" t="s">
        <v>100</v>
      </c>
      <c r="C59" s="16">
        <v>7848</v>
      </c>
      <c r="D59" s="16">
        <v>7738</v>
      </c>
      <c r="E59" s="16">
        <v>7829.1</v>
      </c>
      <c r="F59" s="16">
        <v>8405.9</v>
      </c>
      <c r="G59" s="47">
        <f t="shared" si="5"/>
        <v>557.89999999999964</v>
      </c>
      <c r="H59" s="64">
        <v>7848</v>
      </c>
      <c r="I59" s="16">
        <f t="shared" si="0"/>
        <v>0</v>
      </c>
    </row>
    <row r="60" spans="1:9" ht="38.25" x14ac:dyDescent="0.2">
      <c r="A60" s="25" t="s">
        <v>96</v>
      </c>
      <c r="B60" s="41" t="s">
        <v>101</v>
      </c>
      <c r="C60" s="16">
        <v>4242</v>
      </c>
      <c r="D60" s="21"/>
      <c r="E60" s="21"/>
      <c r="F60" s="21"/>
      <c r="G60" s="47">
        <f t="shared" si="5"/>
        <v>-4242</v>
      </c>
      <c r="H60" s="64">
        <v>4242</v>
      </c>
      <c r="I60" s="16">
        <f t="shared" si="0"/>
        <v>0</v>
      </c>
    </row>
    <row r="61" spans="1:9" ht="38.25" x14ac:dyDescent="0.2">
      <c r="A61" s="25" t="s">
        <v>96</v>
      </c>
      <c r="B61" s="41" t="s">
        <v>102</v>
      </c>
      <c r="C61" s="16">
        <v>37</v>
      </c>
      <c r="D61" s="21">
        <v>78126.399999999994</v>
      </c>
      <c r="E61" s="21">
        <v>79046.399999999994</v>
      </c>
      <c r="F61" s="21">
        <v>84870</v>
      </c>
      <c r="G61" s="47">
        <f t="shared" si="5"/>
        <v>84833</v>
      </c>
      <c r="H61" s="64">
        <v>37</v>
      </c>
      <c r="I61" s="16">
        <f t="shared" si="0"/>
        <v>0</v>
      </c>
    </row>
    <row r="62" spans="1:9" ht="30" hidden="1" customHeight="1" x14ac:dyDescent="0.2">
      <c r="A62" s="25" t="s">
        <v>96</v>
      </c>
      <c r="B62" s="41" t="s">
        <v>103</v>
      </c>
      <c r="C62" s="16"/>
      <c r="D62" s="16">
        <v>72733.899999999994</v>
      </c>
      <c r="E62" s="16">
        <v>73590.399999999994</v>
      </c>
      <c r="F62" s="16">
        <v>79012</v>
      </c>
      <c r="G62" s="47">
        <f t="shared" si="5"/>
        <v>79012</v>
      </c>
      <c r="H62" s="64"/>
      <c r="I62" s="16">
        <f t="shared" si="0"/>
        <v>0</v>
      </c>
    </row>
    <row r="63" spans="1:9" ht="25.5" customHeight="1" x14ac:dyDescent="0.2">
      <c r="A63" s="29" t="s">
        <v>96</v>
      </c>
      <c r="B63" s="41" t="s">
        <v>104</v>
      </c>
      <c r="C63" s="16">
        <v>991</v>
      </c>
      <c r="D63" s="16">
        <v>89.3</v>
      </c>
      <c r="E63" s="16">
        <v>90.3</v>
      </c>
      <c r="F63" s="16">
        <v>97</v>
      </c>
      <c r="G63" s="47">
        <f t="shared" si="5"/>
        <v>-894</v>
      </c>
      <c r="H63" s="64">
        <v>991</v>
      </c>
      <c r="I63" s="16">
        <f t="shared" si="0"/>
        <v>0</v>
      </c>
    </row>
    <row r="64" spans="1:9" ht="26.25" customHeight="1" x14ac:dyDescent="0.2">
      <c r="A64" s="29" t="s">
        <v>96</v>
      </c>
      <c r="B64" s="41" t="s">
        <v>105</v>
      </c>
      <c r="C64" s="50">
        <v>933</v>
      </c>
      <c r="D64" s="16">
        <v>33294.199999999997</v>
      </c>
      <c r="E64" s="16">
        <v>33686.199999999997</v>
      </c>
      <c r="H64" s="64">
        <v>819</v>
      </c>
      <c r="I64" s="16">
        <f t="shared" si="0"/>
        <v>-114</v>
      </c>
    </row>
    <row r="65" spans="1:9" ht="30" customHeight="1" x14ac:dyDescent="0.2">
      <c r="A65" s="29" t="s">
        <v>96</v>
      </c>
      <c r="B65" s="41" t="s">
        <v>106</v>
      </c>
      <c r="C65" s="16">
        <v>413</v>
      </c>
      <c r="D65" s="51">
        <v>5.3</v>
      </c>
      <c r="E65" s="51">
        <v>5.4</v>
      </c>
      <c r="F65" s="16">
        <v>337.4</v>
      </c>
      <c r="G65" s="47">
        <f>F65-C65</f>
        <v>-75.600000000000023</v>
      </c>
      <c r="H65" s="64">
        <v>413</v>
      </c>
      <c r="I65" s="16">
        <f t="shared" si="0"/>
        <v>0</v>
      </c>
    </row>
    <row r="66" spans="1:9" ht="24.75" customHeight="1" x14ac:dyDescent="0.2">
      <c r="A66" s="29" t="s">
        <v>96</v>
      </c>
      <c r="B66" s="41" t="s">
        <v>107</v>
      </c>
      <c r="C66" s="16">
        <v>4200</v>
      </c>
      <c r="D66" s="16">
        <v>38864.300000000003</v>
      </c>
      <c r="E66" s="16">
        <v>39321.9</v>
      </c>
      <c r="F66" s="16">
        <v>42218.9</v>
      </c>
      <c r="G66" s="47">
        <f>F66-C66</f>
        <v>38018.9</v>
      </c>
      <c r="H66" s="64">
        <v>4200</v>
      </c>
      <c r="I66" s="16">
        <f t="shared" si="0"/>
        <v>0</v>
      </c>
    </row>
    <row r="67" spans="1:9" ht="36.75" customHeight="1" x14ac:dyDescent="0.2">
      <c r="A67" s="25" t="s">
        <v>96</v>
      </c>
      <c r="B67" s="41" t="s">
        <v>108</v>
      </c>
      <c r="C67" s="16">
        <v>1</v>
      </c>
      <c r="D67" s="16"/>
      <c r="E67" s="16"/>
      <c r="F67" s="47"/>
      <c r="G67" s="47"/>
      <c r="H67" s="64">
        <v>1</v>
      </c>
      <c r="I67" s="16">
        <f t="shared" si="0"/>
        <v>0</v>
      </c>
    </row>
    <row r="68" spans="1:9" ht="41.25" customHeight="1" x14ac:dyDescent="0.2">
      <c r="A68" s="25" t="s">
        <v>96</v>
      </c>
      <c r="B68" s="52" t="s">
        <v>109</v>
      </c>
      <c r="C68" s="16">
        <v>1055</v>
      </c>
      <c r="D68" s="16"/>
      <c r="E68" s="16"/>
      <c r="H68" s="64">
        <v>1055</v>
      </c>
      <c r="I68" s="16">
        <f t="shared" si="0"/>
        <v>0</v>
      </c>
    </row>
    <row r="69" spans="1:9" ht="41.25" customHeight="1" x14ac:dyDescent="0.2">
      <c r="A69" s="25" t="s">
        <v>96</v>
      </c>
      <c r="B69" s="41" t="s">
        <v>110</v>
      </c>
      <c r="C69" s="16">
        <v>1456</v>
      </c>
      <c r="D69" s="16"/>
      <c r="E69" s="16"/>
      <c r="H69" s="64">
        <v>1456</v>
      </c>
      <c r="I69" s="16">
        <f t="shared" si="0"/>
        <v>0</v>
      </c>
    </row>
    <row r="70" spans="1:9" ht="38.25" customHeight="1" x14ac:dyDescent="0.2">
      <c r="A70" s="53" t="s">
        <v>111</v>
      </c>
      <c r="B70" s="41" t="s">
        <v>112</v>
      </c>
      <c r="C70" s="16">
        <v>14561</v>
      </c>
      <c r="D70" s="16"/>
      <c r="E70" s="16"/>
      <c r="F70" s="47"/>
      <c r="G70" s="47"/>
      <c r="H70" s="64">
        <v>14561</v>
      </c>
      <c r="I70" s="16">
        <f t="shared" si="0"/>
        <v>0</v>
      </c>
    </row>
    <row r="71" spans="1:9" ht="38.25" x14ac:dyDescent="0.2">
      <c r="A71" s="54" t="s">
        <v>113</v>
      </c>
      <c r="B71" s="42" t="s">
        <v>114</v>
      </c>
      <c r="C71" s="16">
        <v>150.69999999999999</v>
      </c>
      <c r="D71" s="51">
        <v>215.8</v>
      </c>
      <c r="E71" s="51">
        <v>218.3</v>
      </c>
      <c r="F71" s="51">
        <v>234.4</v>
      </c>
      <c r="G71" s="47">
        <f>F71-C71</f>
        <v>83.700000000000017</v>
      </c>
      <c r="H71" s="64">
        <v>24703.333330000001</v>
      </c>
      <c r="I71" s="16">
        <f t="shared" si="0"/>
        <v>24552.633330000001</v>
      </c>
    </row>
    <row r="72" spans="1:9" ht="25.5" x14ac:dyDescent="0.2">
      <c r="A72" s="54" t="s">
        <v>115</v>
      </c>
      <c r="B72" s="42" t="s">
        <v>116</v>
      </c>
      <c r="C72" s="16">
        <v>2042.4</v>
      </c>
      <c r="D72" s="51"/>
      <c r="E72" s="51"/>
      <c r="F72" s="51"/>
      <c r="G72" s="47"/>
      <c r="H72" s="64">
        <v>2171.1999999999998</v>
      </c>
      <c r="I72" s="16">
        <f t="shared" si="0"/>
        <v>128.79999999999973</v>
      </c>
    </row>
    <row r="73" spans="1:9" ht="38.25" x14ac:dyDescent="0.2">
      <c r="A73" s="25" t="s">
        <v>117</v>
      </c>
      <c r="B73" s="43" t="s">
        <v>118</v>
      </c>
      <c r="C73" s="16">
        <v>13</v>
      </c>
      <c r="D73" s="16">
        <v>3470</v>
      </c>
      <c r="E73" s="16">
        <v>3510.8</v>
      </c>
      <c r="F73" s="16">
        <v>3769.5</v>
      </c>
      <c r="G73" s="47">
        <f>F73-C73</f>
        <v>3756.5</v>
      </c>
      <c r="H73" s="64">
        <v>13</v>
      </c>
      <c r="I73" s="16">
        <f t="shared" si="0"/>
        <v>0</v>
      </c>
    </row>
    <row r="74" spans="1:9" ht="24" customHeight="1" x14ac:dyDescent="0.2">
      <c r="A74" s="25" t="s">
        <v>119</v>
      </c>
      <c r="B74" s="41" t="s">
        <v>120</v>
      </c>
      <c r="C74" s="16">
        <v>5800</v>
      </c>
      <c r="D74" s="16"/>
      <c r="E74" s="16"/>
      <c r="F74" s="16"/>
      <c r="G74" s="47">
        <f>F74-C74</f>
        <v>-5800</v>
      </c>
      <c r="H74" s="64">
        <v>5800</v>
      </c>
      <c r="I74" s="16">
        <f t="shared" si="0"/>
        <v>0</v>
      </c>
    </row>
    <row r="75" spans="1:9" ht="33.75" customHeight="1" x14ac:dyDescent="0.2">
      <c r="A75" s="25" t="s">
        <v>121</v>
      </c>
      <c r="B75" s="42" t="s">
        <v>122</v>
      </c>
      <c r="C75" s="16">
        <v>1</v>
      </c>
      <c r="D75" s="15" t="e">
        <f>#REF!+#REF!</f>
        <v>#REF!</v>
      </c>
      <c r="E75" s="15" t="e">
        <f>#REF!+#REF!</f>
        <v>#REF!</v>
      </c>
      <c r="H75" s="64">
        <v>11</v>
      </c>
      <c r="I75" s="16">
        <f t="shared" si="0"/>
        <v>10</v>
      </c>
    </row>
    <row r="76" spans="1:9" ht="33.75" hidden="1" customHeight="1" x14ac:dyDescent="0.2">
      <c r="A76" s="25" t="s">
        <v>123</v>
      </c>
      <c r="B76" s="44" t="s">
        <v>124</v>
      </c>
      <c r="C76" s="16"/>
      <c r="D76" s="16">
        <v>10090.799999999999</v>
      </c>
      <c r="E76" s="16">
        <v>10209.6</v>
      </c>
      <c r="F76" s="21">
        <v>1123.2</v>
      </c>
      <c r="G76" s="47">
        <f>F76-C76</f>
        <v>1123.2</v>
      </c>
      <c r="H76" s="64"/>
      <c r="I76" s="16">
        <f t="shared" ref="I76:I82" si="6">H76-C76</f>
        <v>0</v>
      </c>
    </row>
    <row r="77" spans="1:9" ht="20.25" customHeight="1" x14ac:dyDescent="0.2">
      <c r="A77" s="25"/>
      <c r="B77" s="55" t="s">
        <v>125</v>
      </c>
      <c r="C77" s="15">
        <f>C78+C80</f>
        <v>2640</v>
      </c>
      <c r="D77" s="15">
        <f t="shared" ref="D77:G77" si="7">D78+D80</f>
        <v>0</v>
      </c>
      <c r="E77" s="15">
        <f t="shared" si="7"/>
        <v>0</v>
      </c>
      <c r="F77" s="15">
        <f t="shared" si="7"/>
        <v>0</v>
      </c>
      <c r="G77" s="15">
        <f t="shared" si="7"/>
        <v>0</v>
      </c>
      <c r="H77" s="63">
        <f>H78+H80+H79</f>
        <v>39153.288</v>
      </c>
      <c r="I77" s="15">
        <f t="shared" si="6"/>
        <v>36513.288</v>
      </c>
    </row>
    <row r="78" spans="1:9" ht="47.25" customHeight="1" x14ac:dyDescent="0.2">
      <c r="A78" s="25" t="s">
        <v>126</v>
      </c>
      <c r="B78" s="56" t="s">
        <v>127</v>
      </c>
      <c r="C78" s="16">
        <v>0</v>
      </c>
      <c r="D78" s="16"/>
      <c r="E78" s="16"/>
      <c r="H78" s="64">
        <v>35919.576000000001</v>
      </c>
      <c r="I78" s="16">
        <f t="shared" si="6"/>
        <v>35919.576000000001</v>
      </c>
    </row>
    <row r="79" spans="1:9" ht="88.5" customHeight="1" x14ac:dyDescent="0.2">
      <c r="A79" s="25" t="s">
        <v>128</v>
      </c>
      <c r="B79" s="56" t="s">
        <v>129</v>
      </c>
      <c r="C79" s="16">
        <v>0</v>
      </c>
      <c r="D79" s="16"/>
      <c r="E79" s="16"/>
      <c r="H79" s="64">
        <v>593.71199999999999</v>
      </c>
      <c r="I79" s="16">
        <f t="shared" si="6"/>
        <v>593.71199999999999</v>
      </c>
    </row>
    <row r="80" spans="1:9" ht="36.75" customHeight="1" x14ac:dyDescent="0.2">
      <c r="A80" s="25" t="s">
        <v>130</v>
      </c>
      <c r="B80" s="57" t="s">
        <v>131</v>
      </c>
      <c r="C80" s="16">
        <v>2640</v>
      </c>
      <c r="D80" s="16"/>
      <c r="E80" s="16"/>
      <c r="H80" s="64">
        <v>2640</v>
      </c>
      <c r="I80" s="16">
        <f t="shared" si="6"/>
        <v>0</v>
      </c>
    </row>
    <row r="81" spans="1:9" s="35" customFormat="1" x14ac:dyDescent="0.2">
      <c r="A81" s="31" t="s">
        <v>132</v>
      </c>
      <c r="B81" s="32" t="s">
        <v>133</v>
      </c>
      <c r="C81" s="34">
        <f>C40+C43+C53+C77</f>
        <v>799258.89999999991</v>
      </c>
      <c r="D81" s="34" t="e">
        <f t="shared" ref="D81:H81" si="8">D40+D43+D53+D77</f>
        <v>#REF!</v>
      </c>
      <c r="E81" s="34" t="e">
        <f t="shared" si="8"/>
        <v>#REF!</v>
      </c>
      <c r="F81" s="34">
        <f t="shared" si="8"/>
        <v>326533.18200000003</v>
      </c>
      <c r="G81" s="34">
        <f t="shared" si="8"/>
        <v>-196557.51799999987</v>
      </c>
      <c r="H81" s="69">
        <f t="shared" si="8"/>
        <v>887611.36232999992</v>
      </c>
      <c r="I81" s="34">
        <f t="shared" si="6"/>
        <v>88352.462330000009</v>
      </c>
    </row>
    <row r="82" spans="1:9" x14ac:dyDescent="0.2">
      <c r="A82" s="7"/>
      <c r="B82" s="12" t="s">
        <v>134</v>
      </c>
      <c r="C82" s="13">
        <f>C39+C81</f>
        <v>856097.89999999991</v>
      </c>
      <c r="D82" s="13" t="e">
        <f t="shared" ref="D82:H82" si="9">D39+D81</f>
        <v>#REF!</v>
      </c>
      <c r="E82" s="13" t="e">
        <f t="shared" si="9"/>
        <v>#REF!</v>
      </c>
      <c r="F82" s="13">
        <f t="shared" si="9"/>
        <v>326533.18200000003</v>
      </c>
      <c r="G82" s="13">
        <f t="shared" si="9"/>
        <v>-196557.51799999987</v>
      </c>
      <c r="H82" s="9">
        <f t="shared" si="9"/>
        <v>944450.36232999992</v>
      </c>
      <c r="I82" s="15">
        <f t="shared" si="6"/>
        <v>88352.462330000009</v>
      </c>
    </row>
    <row r="84" spans="1:9" x14ac:dyDescent="0.2">
      <c r="D84" s="58"/>
      <c r="E84" s="58"/>
    </row>
  </sheetData>
  <mergeCells count="14">
    <mergeCell ref="A7:C7"/>
    <mergeCell ref="A8:C8"/>
    <mergeCell ref="B4:E4"/>
    <mergeCell ref="F4:G4"/>
    <mergeCell ref="B5:E5"/>
    <mergeCell ref="F5:G5"/>
    <mergeCell ref="B6:E6"/>
    <mergeCell ref="F6:G6"/>
    <mergeCell ref="B1:E1"/>
    <mergeCell ref="F1:G1"/>
    <mergeCell ref="B2:E2"/>
    <mergeCell ref="F2:G2"/>
    <mergeCell ref="B3:E3"/>
    <mergeCell ref="F3:G3"/>
  </mergeCells>
  <pageMargins left="0.51181102362204722" right="0" top="0.39370078740157483" bottom="0.19685039370078741" header="0.27559055118110237" footer="0.51181102362204722"/>
  <pageSetup paperSize="9" scale="74" orientation="portrait" r:id="rId1"/>
  <headerFooter alignWithMargins="0"/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(2)</vt:lpstr>
      <vt:lpstr>'4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2024-12-26T15:03:44Z</cp:lastPrinted>
  <dcterms:created xsi:type="dcterms:W3CDTF">2024-12-24T07:32:55Z</dcterms:created>
  <dcterms:modified xsi:type="dcterms:W3CDTF">2024-12-26T15:04:34Z</dcterms:modified>
</cp:coreProperties>
</file>