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00"/>
  </bookViews>
  <sheets>
    <sheet name="для уточнения (2)" sheetId="1" r:id="rId1"/>
  </sheets>
  <definedNames>
    <definedName name="_xlnm.Print_Area" localSheetId="0">'для уточнения (2)'!$A$1:$I$95</definedName>
  </definedNames>
  <calcPr calcId="191029" iterate="1" iterateCount="100" iterateDelta="0.0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<sst xmlns="http://schemas.openxmlformats.org/spreadsheetml/2006/main" count="207" uniqueCount="166">
  <si>
    <t>Приложение №2</t>
  </si>
  <si>
    <t>к Решению Хурала представителей</t>
  </si>
  <si>
    <t xml:space="preserve">от  "28" декабря 2023  №52 "О внесении </t>
  </si>
  <si>
    <t xml:space="preserve"> изменений в бюджет городского округа</t>
  </si>
  <si>
    <t xml:space="preserve">город Ак-Довурак на 2022 год </t>
  </si>
  <si>
    <t>и на плановый период 2023-2024 годов "</t>
  </si>
  <si>
    <t>Поступления доходов в бюджет городского округа город Ак-Довурак</t>
  </si>
  <si>
    <t>Республики Тыва на 2025 год</t>
  </si>
  <si>
    <t>(тыс.руб.)</t>
  </si>
  <si>
    <t>КБК</t>
  </si>
  <si>
    <t>Наименование</t>
  </si>
  <si>
    <t>КОСгу</t>
  </si>
  <si>
    <t>тип средств</t>
  </si>
  <si>
    <t>Первоначальный план</t>
  </si>
  <si>
    <t>Изменение (+,-)</t>
  </si>
  <si>
    <t>План с учетом уточнения 2</t>
  </si>
  <si>
    <t>План с учетом уточнения 3</t>
  </si>
  <si>
    <t>НАЛОГОВЫЕ ДОХОДЫ</t>
  </si>
  <si>
    <t>000 1 01 00000 00 0000 000</t>
  </si>
  <si>
    <t>НАЛОГИ НА ПРИБЫЛЬ,ДОХОДЫ</t>
  </si>
  <si>
    <t>000 1 01 02000 01 0000 110</t>
  </si>
  <si>
    <t>Налог на доходы с физических лиц</t>
  </si>
  <si>
    <t>Налог на доходы физических лиц</t>
  </si>
  <si>
    <t>10.20.01</t>
  </si>
  <si>
    <t>000 1 03 00000 00 0000 000</t>
  </si>
  <si>
    <t xml:space="preserve">Доходы от уплаты акцизов </t>
  </si>
  <si>
    <t>10.20.02</t>
  </si>
  <si>
    <t>000 1 05 00000 00 0000 000</t>
  </si>
  <si>
    <t>НАЛОГИ НА СОВОКУПНЫЙ ДОХОД</t>
  </si>
  <si>
    <t>000 1 05 01000 01 0000 110</t>
  </si>
  <si>
    <t>Упрощенная система налогообложения</t>
  </si>
  <si>
    <t>000 1 05 02000 01 0000 110</t>
  </si>
  <si>
    <t>Единый налог на вмененный доход для отдельных видов деятельности</t>
  </si>
  <si>
    <t>000 1 05 03000 01 0000 110</t>
  </si>
  <si>
    <t>Единый сельскохозяйственный налог</t>
  </si>
  <si>
    <t>000 1 05 04010 02 0000 110</t>
  </si>
  <si>
    <t>Налог, взимаемый в связи с применением патентной системы</t>
  </si>
  <si>
    <t>000 1 06 00000 00 0000 000</t>
  </si>
  <si>
    <t>НАЛОГИ НА ИМУЩЕСТВО</t>
  </si>
  <si>
    <t>000 1 06 01020 04 0000 110</t>
  </si>
  <si>
    <t>Налог на имущество физических лиц</t>
  </si>
  <si>
    <t>000 1 06 06000 04 0000 110</t>
  </si>
  <si>
    <t>Земельный налог:</t>
  </si>
  <si>
    <t>000 1 06 06042 04 0000 110</t>
  </si>
  <si>
    <t>Земельный налог физических лиц</t>
  </si>
  <si>
    <t>000 1 06 06032 04 0000 110</t>
  </si>
  <si>
    <t>Земельный налог с организаций</t>
  </si>
  <si>
    <t>000 1 08 00000 00 0000 000</t>
  </si>
  <si>
    <t>ГОСУДАРСТВЕННАЯ ПОШЛИНА</t>
  </si>
  <si>
    <t>000 1 08 03020 01 0000 110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</si>
  <si>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</si>
  <si>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НЕНАЛОГОВЫЕ ДОХОДЫ</t>
  </si>
  <si>
    <t>000 1 11 00000 00 0000 000</t>
  </si>
  <si>
    <t>ДОХОДЫ ОТ ИСПОЛЬЗОВАНИЯ ИМУЩЕСТВА, НАХОД-СЯ В ГОСУДАРСТВЕННОЙ И МУНИЦИПАЛЬНОЙ СОБСТВЕННОСТИ</t>
  </si>
  <si>
    <t>000 1 11 05024 04 0000 120</t>
  </si>
  <si>
    <t xml:space="preserve"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округов (за исключением земельных участков муниципальных бюджетных и автономных учреждений) </t>
  </si>
  <si>
    <t>000 1 11 09044 04 0000 120</t>
  </si>
  <si>
    <t>Прочие поступления от использования имущества,нах-ся в собственности горокругов</t>
  </si>
  <si>
    <t>0001 12 00000 00 0000 000</t>
  </si>
  <si>
    <t>ПЛАТЕЖИ ПРИ ПОЛЬЗОВАНИИ ПРИРОДНЫМИ РЕСУРСАМИ</t>
  </si>
  <si>
    <t>000 1 12 01000  01 0000 120</t>
  </si>
  <si>
    <t>Плата за негативное воздействие на окружающую среду</t>
  </si>
  <si>
    <t>000 1 13 00000  00 0000 130</t>
  </si>
  <si>
    <t xml:space="preserve">Доходы от оказания платных услуг и компенсации затрат государства </t>
  </si>
  <si>
    <t>000 1 13 03040  04 0000 130</t>
  </si>
  <si>
    <t>Прочие доходы от оказания платных услуг полчателями средсвт бюджетов городских округов и компенсации затрат бюджетов горокругов</t>
  </si>
  <si>
    <r>
      <rPr>
        <sz val="10"/>
        <rFont val="Times New Roman"/>
        <charset val="204"/>
      </rPr>
      <t>11301</t>
    </r>
    <r>
      <rPr>
        <b/>
        <sz val="10"/>
        <rFont val="Times New Roman"/>
        <charset val="204"/>
      </rPr>
      <t xml:space="preserve">  131  </t>
    </r>
    <r>
      <rPr>
        <sz val="10"/>
        <rFont val="Times New Roman"/>
        <charset val="204"/>
      </rPr>
      <t xml:space="preserve">11302 </t>
    </r>
    <r>
      <rPr>
        <b/>
        <sz val="10"/>
        <rFont val="Times New Roman"/>
        <charset val="204"/>
      </rPr>
      <t xml:space="preserve"> 134</t>
    </r>
  </si>
  <si>
    <t>000 1 14 00000  00 0000 430</t>
  </si>
  <si>
    <t>ДОХОДЫ ОТ ПРОДАЖИ МАТЕРИАЛЬНЫХ И НЕМАТЕРИАЛЬНЫХ АКТИВОВ</t>
  </si>
  <si>
    <t>000 1 14 02033  04 0000 410</t>
  </si>
  <si>
    <t xml:space="preserve">Доходы от реализации иного имущества </t>
  </si>
  <si>
    <t>000 1 14 06024  04 0000 430</t>
  </si>
  <si>
    <t>Доходы от продажи земельных участков</t>
  </si>
  <si>
    <r>
      <rPr>
        <sz val="10"/>
        <rFont val="Times New Roman"/>
        <charset val="204"/>
      </rPr>
      <t xml:space="preserve">11402 </t>
    </r>
    <r>
      <rPr>
        <b/>
        <sz val="10"/>
        <rFont val="Times New Roman"/>
        <charset val="204"/>
      </rPr>
      <t xml:space="preserve">  410 </t>
    </r>
    <r>
      <rPr>
        <sz val="10"/>
        <rFont val="Times New Roman"/>
        <charset val="204"/>
      </rPr>
      <t xml:space="preserve"> 11406</t>
    </r>
    <r>
      <rPr>
        <b/>
        <sz val="10"/>
        <rFont val="Times New Roman"/>
        <charset val="204"/>
      </rPr>
      <t xml:space="preserve">   430</t>
    </r>
  </si>
  <si>
    <t>000 1 16 00000 00 0000 000</t>
  </si>
  <si>
    <t>ШТРАФЫ,САНКЦИИ, ВОЗМЕЩЕНИЕ УЩЕРБА</t>
  </si>
  <si>
    <r>
      <rPr>
        <sz val="10"/>
        <rFont val="Times New Roman"/>
        <charset val="204"/>
      </rPr>
      <t xml:space="preserve">116070  </t>
    </r>
    <r>
      <rPr>
        <b/>
        <sz val="10"/>
        <rFont val="Times New Roman"/>
        <charset val="204"/>
      </rPr>
      <t xml:space="preserve">         141       </t>
    </r>
    <r>
      <rPr>
        <sz val="10"/>
        <rFont val="Times New Roman"/>
        <charset val="204"/>
      </rPr>
      <t>1161010004</t>
    </r>
    <r>
      <rPr>
        <b/>
        <sz val="10"/>
        <rFont val="Times New Roman"/>
        <charset val="204"/>
      </rPr>
      <t xml:space="preserve">  144 возм    штрафы          145</t>
    </r>
  </si>
  <si>
    <t>000 1 17 05040 00 0000 000</t>
  </si>
  <si>
    <t>Прочие неналоговые доходы</t>
  </si>
  <si>
    <t>000 1 17 01040 00 0000 000</t>
  </si>
  <si>
    <t>Невыясненные поступления</t>
  </si>
  <si>
    <t>000 1 00 00000 00 0000 000</t>
  </si>
  <si>
    <t>ИТОГО СОБСТВЕННЫЕ ДОХОДЫ:</t>
  </si>
  <si>
    <t>000 2 02 01000 00 0000 150</t>
  </si>
  <si>
    <t>Дотации бюджетам субъектов Российской Федерации и муниципальных образований</t>
  </si>
  <si>
    <t>000 2 02 15001 04 0000 150</t>
  </si>
  <si>
    <t>Дотации бюджетам городских округов на выравнивание бюджетной обеспеченности</t>
  </si>
  <si>
    <t>10.20.05</t>
  </si>
  <si>
    <t>000 2 02 15002 04 0000 150</t>
  </si>
  <si>
    <t>Дотации бюджетам городских округов на поддержку мер по обеспечению сбалансированности бюджетов</t>
  </si>
  <si>
    <t>10.20.07</t>
  </si>
  <si>
    <t>000 2 02 20000 00 0000 150</t>
  </si>
  <si>
    <t>Субсидии бюджетам субъектов Российской Федерации и муниципальных образований (межбюджетные субсидии)</t>
  </si>
  <si>
    <t>000 2 02 20041 04 0000 150</t>
  </si>
  <si>
    <t>Субсидии БГО на капремонт и ремонт автодорог общ.поль ДФ</t>
  </si>
  <si>
    <t>000 2 02 25098 04 0000 150</t>
  </si>
  <si>
    <t>Субсидии на обновление материально-технической базы для организации учебно-исследовательской, нацчно-практической, творческой деятельности занятий физической культурой и спортом в образовательный организациях</t>
  </si>
  <si>
    <t>000 2 02 25179 04 0000 150</t>
  </si>
  <si>
    <t>Субсидии местным бюджетамна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обеобразовательных организациях</t>
  </si>
  <si>
    <t>000 2 02 25304 04 0000 150</t>
  </si>
  <si>
    <t>Субсидии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</si>
  <si>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000 2 02 25454 04 0000 150</t>
  </si>
  <si>
    <t xml:space="preserve">.Субсидии на создание модельных муниципальных библиотек </t>
  </si>
  <si>
    <t>000 2 02 25497 04 0000 150</t>
  </si>
  <si>
    <t>Субсидии на реализацию мероприятий по обеспечению жильем молодых семей</t>
  </si>
  <si>
    <t>000 2 02 25555 04 0000 150</t>
  </si>
  <si>
    <t>Субсидии на реализацию программ формирования современной городской среды</t>
  </si>
  <si>
    <t>000 2 02 29999 04 0000 150</t>
  </si>
  <si>
    <t>Субсидии на долевое финансирование расходов на оплату коммунальных услуг (в отношении расходов по оплате электрической и тепловой энергии, водоснабжения), приобретение котельно-печного топлива для казенных, бюджетных и автономных учреждений (с учетом дост</t>
  </si>
  <si>
    <t>контейнерные площадки</t>
  </si>
  <si>
    <t xml:space="preserve">Субсидии на возмещение убытков, связанных с применением государственных реглируемых цен на эл. энергию, тепло и водоснабжение </t>
  </si>
  <si>
    <t>Субсидии местным бюджетам на софинансирование расходов по содержанию имущества образовательных учреждений</t>
  </si>
  <si>
    <t xml:space="preserve">Субсидии местным бюджетам на оплату услуг доступа к сети "Интернет" социально значимых объектов </t>
  </si>
  <si>
    <t>000 2 02 03000 00 0000 150</t>
  </si>
  <si>
    <t xml:space="preserve">Субвенции бюджетам субъектов Российской Федерации и муниципальных образований </t>
  </si>
  <si>
    <t>000 2 02 30013 04 0000 150</t>
  </si>
  <si>
    <t xml:space="preserve">Субвенции на реализацию Закона Республики Тыва «О мерах социальной поддержки реабилитированных лиц и лиц, признанных пострадавшими от политических репрессий» </t>
  </si>
  <si>
    <t>000 2 02 30022 04 0000 150</t>
  </si>
  <si>
    <t>Субвенции на предоставление гражданам субсидий на оплату жилого помещения и коммунальных услуг</t>
  </si>
  <si>
    <t>000 2 02 30024 04 0000 150</t>
  </si>
  <si>
    <t>Субвенции на реализацию Закона Республики Тыва "О предоставлении органам местного самоуправления муниципальных районов и городских округов на территории Республики Тыва субвенций на реализацию основных общеобразовательных программ в области общего образов</t>
  </si>
  <si>
    <t>Субвенции на осуществление переданных органам местного самоуправления Республики Тыва в соответствии с пунктом 3 статьи 6 Закона Республики Тыва от 21 июня 2014 года №2562 ВХ-1 "Об образовании в Республике Тыва" полномочий Республики Тыва в области дошкол</t>
  </si>
  <si>
    <t xml:space="preserve">Субвенции на реализацию Закона Республики Тыва «О мерах социальной поддержки ветеранов труда и труженников тыла» </t>
  </si>
  <si>
    <t xml:space="preserve">Субвенции на реализацию полномочий по назначению и выплате ежемесячного пособия на ребенка </t>
  </si>
  <si>
    <t>Субвенции на реализацию полномочий по назначению и выплате компенсации части  родительской платы за содержание ребенка в государственных, муниципальных образовательных организациях, реализующих основную общеобразовательную программу дошкольного образовани</t>
  </si>
  <si>
    <t xml:space="preserve">Субвенция на обеспечение выполенения передаваемых государственных полномочий в соответствии с действующим законодательством по расчету предоставления гражданам субсидий на оплату жилого помещения и коммунальных услуг </t>
  </si>
  <si>
    <t>30.20.07</t>
  </si>
  <si>
    <t xml:space="preserve">Субвенции на осуществление переданных полномочий по образованию и организации деятельности комиссий по делам несовершеннолетних </t>
  </si>
  <si>
    <t>Субвенции на осуществление государственных полномочий по созданию, организации и обеспечению деятельности административных комиссий</t>
  </si>
  <si>
    <t xml:space="preserve">Субвенции на реализацию Закона Республики Тыва «О погребении и похоронном деле в Республике Тыва» </t>
  </si>
  <si>
    <t xml:space="preserve">Субвенции на обеспечение равной доступности услуг общественного транспорта  для отдельных категорий граждан </t>
  </si>
  <si>
    <t>Субвенции на осуществление переданных государственных полномочий по организации мероприятий при осуществлении деятельности по обращению с животными без владельцев</t>
  </si>
  <si>
    <t xml:space="preserve">Субвенции на организацию отдыха и оздоровления детей </t>
  </si>
  <si>
    <t xml:space="preserve">Субвенции местным бюджетам на осуществление государственных полномочий по установлению запрета на розничную продажу алкогольной продукции в Республике Тыва </t>
  </si>
  <si>
    <t>ДОУ</t>
  </si>
  <si>
    <t>УО</t>
  </si>
  <si>
    <t>Субвенции местным бюджетам на осуществление переданных органам местного самоуправления в области социальной поддержки, в виде частичной компенсации расходов на питание детей из многодетных семей</t>
  </si>
  <si>
    <t>Субвенции на содержание специалистов осуществляющих переданные полномочия Республики Тыва по опеке и попечительству</t>
  </si>
  <si>
    <t>000 2 02 30027 04 0000 150</t>
  </si>
  <si>
    <t>Субвенции на выплаты средств на содержание детей в семях опекунов(попечителей), в приемных семьях и вознаграждение причитающегося приемным родителям</t>
  </si>
  <si>
    <t>000 2 02 35084 04 0000150</t>
  </si>
  <si>
    <t>Субвенции на осуществление ежемесячной денежной выплаты, назначаемой в случае рождения третьего ребенка или последующих детей до достижения ребенком возраста трех лет</t>
  </si>
  <si>
    <t>000 2 02 35118 04 0000 150</t>
  </si>
  <si>
    <t>Субвенции на осуществление полномочий по первичному воинскому учету на территориях, где отсутствуют военные комиссариаты</t>
  </si>
  <si>
    <t>000 2 02 35120 04 0000 150</t>
  </si>
  <si>
    <t xml:space="preserve">Субвенции на составление (изменение) списков кандидатов в присяжные заседатели федеральных судов общей юрисдикции в Республике Тыва </t>
  </si>
  <si>
    <t>000 2 02 35250 04 0000 150</t>
  </si>
  <si>
    <t xml:space="preserve">Субвенции на оплату жилищно-коммунальных услуг отдельным категориям граждан </t>
  </si>
  <si>
    <t>000 2 02 35302 04 0000 150</t>
  </si>
  <si>
    <t xml:space="preserve">Субвенции на осуществление ежемесячных выплат на детей в возрасте от трех до семи лет включительно </t>
  </si>
  <si>
    <t>000 202 35462 04 0000 150</t>
  </si>
  <si>
    <t xml:space="preserve">Субвенции бюджетам муниципальных районов (городских округов) на компенсацию отдельным категориям граждан оплаты взноса на капитальный ремонт общего имущества в многоквартирном доме </t>
  </si>
  <si>
    <t>Иные межбюджетные трансферты</t>
  </si>
  <si>
    <t>000 2 02 45303 04 0000150</t>
  </si>
  <si>
    <t>Межбюджетные трансферты, передаваемые бюджетам городских округов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</si>
  <si>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000 2 02 49999 04 0000 150</t>
  </si>
  <si>
    <t xml:space="preserve">Иные  межбюджетные  трансферты на предоставление дополнительных мер соц поддержки семьям военнослужащих, проживающих на территории Республики Тыва </t>
  </si>
  <si>
    <t>Субсидии по предоставлению бесплатного питания отдельным категориям учащихся государственных ОО РТ и МОО</t>
  </si>
  <si>
    <t>Поощрение за достижение наилучших значений</t>
  </si>
  <si>
    <t>000 2 02 45050 04 0000 150</t>
  </si>
  <si>
    <t>Иных  межбюджетных  трансфертов на  обеспечение выплат  ежемесячного денежного  вознаграждения  советникам  директоров  по  воспитанию  и взаимодействию  с  детскими общественными  объединениями государственных  общеобразовательных   организаций,  професс</t>
  </si>
  <si>
    <t>000 2 19 60010 04 0000 150</t>
  </si>
  <si>
    <t>Возврат прочих остатков субсидий, субвенций и иных межбюджетных трансфертов, имеющих целевое назначение, прошлых лет из бюджетов городских округов</t>
  </si>
  <si>
    <t>000 2 00 00000 00 0000 000</t>
  </si>
  <si>
    <t>БЕЗВОЗМЕЗДНЫЕ  ПОСТУПЛЕНИЯ :</t>
  </si>
  <si>
    <t>ВСЕГО ДОХОДЫ: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</si>
</sst>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176" formatCode="_(* #\ ##0.00_);_(* \(#\ ##0.00\);_(* &quot;-&quot;??_);_(@_)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0000"/>
    <numFmt numFmtId="181" formatCode="0.0"/>
    <numFmt numFmtId="182" formatCode="#\ ##0"/>
    <numFmt numFmtId="183" formatCode="0.000"/>
    <numFmt numFmtId="184" formatCode="0.000000"/>
  </numFmts>
  <fonts count="30">
    <font>
      <sz val="10"/>
      <name val="Arial"/>
      <charset val="204"/>
    </font>
    <font>
      <b/>
      <sz val="10"/>
      <name val="Times New Roman"/>
      <charset val="204"/>
    </font>
    <font>
      <b/>
      <sz val="10"/>
      <color indexed="8"/>
      <name val="Times New Roman"/>
      <charset val="204"/>
    </font>
    <font>
      <sz val="10"/>
      <name val="Times New Roman"/>
      <charset val="204"/>
    </font>
    <font>
      <sz val="9"/>
      <name val="Times New Roman"/>
      <charset val="204"/>
    </font>
    <font>
      <b/>
      <sz val="11"/>
      <name val="Times New Roman"/>
      <charset val="204"/>
    </font>
    <font>
      <sz val="10"/>
      <color indexed="8"/>
      <name val="Times New Roman"/>
      <charset val="204"/>
    </font>
    <font>
      <b/>
      <sz val="9"/>
      <name val="Times New Roman"/>
      <charset val="204"/>
    </font>
    <font>
      <b/>
      <i/>
      <sz val="10"/>
      <name val="Times New Roman"/>
      <charset val="204"/>
    </font>
    <font>
      <i/>
      <sz val="10"/>
      <name val="Times New Roman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indexed="5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/>
    <xf numFmtId="177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178" fontId="10" fillId="0" borderId="0" applyFont="0" applyFill="0" applyBorder="0" applyAlignment="0" applyProtection="0">
      <alignment vertical="center"/>
    </xf>
    <xf numFmtId="179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5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6" borderId="8" applyNumberFormat="0" applyAlignment="0" applyProtection="0">
      <alignment vertical="center"/>
    </xf>
    <xf numFmtId="0" fontId="20" fillId="7" borderId="9" applyNumberFormat="0" applyAlignment="0" applyProtection="0">
      <alignment vertical="center"/>
    </xf>
    <xf numFmtId="0" fontId="21" fillId="7" borderId="8" applyNumberFormat="0" applyAlignment="0" applyProtection="0">
      <alignment vertical="center"/>
    </xf>
    <xf numFmtId="0" fontId="22" fillId="8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0" fillId="0" borderId="0"/>
  </cellStyleXfs>
  <cellXfs count="114">
    <xf numFmtId="0" fontId="0" fillId="0" borderId="0" xfId="0"/>
    <xf numFmtId="0" fontId="1" fillId="0" borderId="0" xfId="49" applyFont="1"/>
    <xf numFmtId="0" fontId="2" fillId="0" borderId="0" xfId="49" applyFont="1"/>
    <xf numFmtId="0" fontId="1" fillId="2" borderId="0" xfId="49" applyFont="1" applyFill="1"/>
    <xf numFmtId="0" fontId="3" fillId="0" borderId="0" xfId="49" applyFont="1" applyAlignment="1">
      <alignment horizontal="center" vertical="center"/>
    </xf>
    <xf numFmtId="0" fontId="3" fillId="0" borderId="0" xfId="49" applyFont="1" applyAlignment="1">
      <alignment horizontal="left" vertical="top"/>
    </xf>
    <xf numFmtId="0" fontId="1" fillId="0" borderId="0" xfId="49" applyFont="1" applyAlignment="1">
      <alignment horizontal="left"/>
    </xf>
    <xf numFmtId="1" fontId="3" fillId="0" borderId="0" xfId="49" applyNumberFormat="1" applyFont="1" applyAlignment="1">
      <alignment horizontal="center" vertical="center"/>
    </xf>
    <xf numFmtId="0" fontId="4" fillId="0" borderId="0" xfId="49" applyFont="1" applyAlignment="1">
      <alignment horizontal="left"/>
    </xf>
    <xf numFmtId="0" fontId="3" fillId="0" borderId="0" xfId="49" applyFont="1"/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 wrapText="1"/>
    </xf>
    <xf numFmtId="0" fontId="0" fillId="0" borderId="0" xfId="0" applyAlignment="1">
      <alignment wrapText="1"/>
    </xf>
    <xf numFmtId="0" fontId="3" fillId="0" borderId="0" xfId="0" applyFont="1" applyAlignment="1">
      <alignment horizontal="right" wrapText="1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 vertical="center" wrapText="1"/>
    </xf>
    <xf numFmtId="0" fontId="3" fillId="0" borderId="0" xfId="0" applyFont="1"/>
    <xf numFmtId="180" fontId="2" fillId="0" borderId="0" xfId="0" applyNumberFormat="1" applyFont="1"/>
    <xf numFmtId="0" fontId="3" fillId="0" borderId="0" xfId="0" applyFont="1" applyAlignment="1">
      <alignment horizontal="left" vertical="top" wrapText="1"/>
    </xf>
    <xf numFmtId="0" fontId="3" fillId="0" borderId="1" xfId="0" applyFont="1" applyBorder="1" applyAlignment="1">
      <alignment horizontal="right" vertical="center" wrapText="1"/>
    </xf>
    <xf numFmtId="0" fontId="0" fillId="0" borderId="1" xfId="0" applyBorder="1" applyAlignment="1">
      <alignment vertical="center" wrapText="1"/>
    </xf>
    <xf numFmtId="0" fontId="3" fillId="0" borderId="0" xfId="0" applyFont="1" applyAlignment="1">
      <alignment horizontal="right" vertical="center" wrapText="1"/>
    </xf>
    <xf numFmtId="0" fontId="3" fillId="3" borderId="2" xfId="49" applyFont="1" applyFill="1" applyBorder="1" applyAlignment="1">
      <alignment horizontal="center" vertical="center" wrapText="1"/>
    </xf>
    <xf numFmtId="0" fontId="3" fillId="3" borderId="2" xfId="49" applyFont="1" applyFill="1" applyBorder="1" applyAlignment="1">
      <alignment horizontal="center" vertical="center"/>
    </xf>
    <xf numFmtId="0" fontId="1" fillId="3" borderId="2" xfId="49" applyFont="1" applyFill="1" applyBorder="1" applyAlignment="1">
      <alignment horizontal="center" vertical="center"/>
    </xf>
    <xf numFmtId="1" fontId="3" fillId="3" borderId="2" xfId="49" applyNumberFormat="1" applyFont="1" applyFill="1" applyBorder="1" applyAlignment="1">
      <alignment horizontal="center" vertical="center"/>
    </xf>
    <xf numFmtId="0" fontId="5" fillId="3" borderId="2" xfId="49" applyFont="1" applyFill="1" applyBorder="1" applyAlignment="1">
      <alignment horizontal="center" vertical="center" wrapText="1"/>
    </xf>
    <xf numFmtId="0" fontId="4" fillId="3" borderId="2" xfId="49" applyFont="1" applyFill="1" applyBorder="1" applyAlignment="1">
      <alignment horizontal="center" vertical="center" wrapText="1"/>
    </xf>
    <xf numFmtId="0" fontId="1" fillId="3" borderId="2" xfId="49" applyFont="1" applyFill="1" applyBorder="1" applyAlignment="1">
      <alignment horizontal="center" vertical="center" wrapText="1"/>
    </xf>
    <xf numFmtId="0" fontId="1" fillId="3" borderId="2" xfId="49" applyFont="1" applyFill="1" applyBorder="1" applyAlignment="1">
      <alignment horizontal="left" vertical="top" wrapText="1"/>
    </xf>
    <xf numFmtId="0" fontId="1" fillId="3" borderId="2" xfId="49" applyFont="1" applyFill="1" applyBorder="1" applyAlignment="1">
      <alignment horizontal="left" vertical="center" wrapText="1"/>
    </xf>
    <xf numFmtId="1" fontId="3" fillId="3" borderId="2" xfId="49" applyNumberFormat="1" applyFont="1" applyFill="1" applyBorder="1" applyAlignment="1">
      <alignment horizontal="center" vertical="center" wrapText="1"/>
    </xf>
    <xf numFmtId="2" fontId="1" fillId="3" borderId="2" xfId="49" applyNumberFormat="1" applyFont="1" applyFill="1" applyBorder="1" applyAlignment="1">
      <alignment horizontal="center" vertical="center" wrapText="1"/>
    </xf>
    <xf numFmtId="181" fontId="3" fillId="3" borderId="2" xfId="49" applyNumberFormat="1" applyFont="1" applyFill="1" applyBorder="1" applyAlignment="1">
      <alignment horizontal="center" vertical="center" wrapText="1"/>
    </xf>
    <xf numFmtId="0" fontId="1" fillId="0" borderId="2" xfId="49" applyFont="1" applyBorder="1" applyAlignment="1">
      <alignment horizontal="center" vertical="center" wrapText="1"/>
    </xf>
    <xf numFmtId="0" fontId="1" fillId="0" borderId="2" xfId="49" applyFont="1" applyBorder="1" applyAlignment="1">
      <alignment horizontal="left" vertical="top" wrapText="1"/>
    </xf>
    <xf numFmtId="0" fontId="1" fillId="0" borderId="2" xfId="49" applyFont="1" applyBorder="1" applyAlignment="1">
      <alignment horizontal="left" vertical="center" wrapText="1"/>
    </xf>
    <xf numFmtId="1" fontId="3" fillId="0" borderId="2" xfId="49" applyNumberFormat="1" applyFont="1" applyBorder="1" applyAlignment="1">
      <alignment horizontal="center" vertical="center" wrapText="1"/>
    </xf>
    <xf numFmtId="2" fontId="1" fillId="0" borderId="2" xfId="49" applyNumberFormat="1" applyFont="1" applyBorder="1" applyAlignment="1">
      <alignment horizontal="center" vertical="center" wrapText="1"/>
    </xf>
    <xf numFmtId="181" fontId="3" fillId="0" borderId="2" xfId="49" applyNumberFormat="1" applyFont="1" applyBorder="1" applyAlignment="1">
      <alignment horizontal="center" vertical="center" wrapText="1"/>
    </xf>
    <xf numFmtId="181" fontId="1" fillId="0" borderId="2" xfId="49" applyNumberFormat="1" applyFont="1" applyBorder="1" applyAlignment="1">
      <alignment horizontal="center" vertical="center" wrapText="1"/>
    </xf>
    <xf numFmtId="0" fontId="3" fillId="0" borderId="2" xfId="49" applyFont="1" applyBorder="1" applyAlignment="1">
      <alignment horizontal="center" vertical="center" wrapText="1"/>
    </xf>
    <xf numFmtId="0" fontId="3" fillId="0" borderId="2" xfId="49" applyFont="1" applyBorder="1" applyAlignment="1">
      <alignment horizontal="left" vertical="top" wrapText="1"/>
    </xf>
    <xf numFmtId="2" fontId="3" fillId="0" borderId="2" xfId="49" applyNumberFormat="1" applyFont="1" applyBorder="1" applyAlignment="1">
      <alignment horizontal="center" vertical="center" wrapText="1"/>
    </xf>
    <xf numFmtId="0" fontId="3" fillId="0" borderId="2" xfId="49" applyFont="1" applyBorder="1" applyAlignment="1">
      <alignment horizontal="center" vertical="center"/>
    </xf>
    <xf numFmtId="0" fontId="3" fillId="0" borderId="2" xfId="49" applyFont="1" applyBorder="1" applyAlignment="1">
      <alignment horizontal="left" vertical="top"/>
    </xf>
    <xf numFmtId="2" fontId="3" fillId="0" borderId="2" xfId="49" applyNumberFormat="1" applyFont="1" applyBorder="1" applyAlignment="1">
      <alignment horizontal="center"/>
    </xf>
    <xf numFmtId="182" fontId="1" fillId="0" borderId="2" xfId="49" applyNumberFormat="1" applyFont="1" applyBorder="1" applyAlignment="1">
      <alignment horizontal="left" vertical="center" wrapText="1"/>
    </xf>
    <xf numFmtId="0" fontId="1" fillId="2" borderId="2" xfId="49" applyFont="1" applyFill="1" applyBorder="1" applyAlignment="1">
      <alignment horizontal="center" vertical="center" wrapText="1"/>
    </xf>
    <xf numFmtId="0" fontId="1" fillId="2" borderId="2" xfId="49" applyFont="1" applyFill="1" applyBorder="1" applyAlignment="1">
      <alignment horizontal="left" vertical="top" wrapText="1"/>
    </xf>
    <xf numFmtId="0" fontId="1" fillId="2" borderId="2" xfId="49" applyFont="1" applyFill="1" applyBorder="1" applyAlignment="1">
      <alignment horizontal="left" vertical="center" wrapText="1"/>
    </xf>
    <xf numFmtId="1" fontId="3" fillId="2" borderId="2" xfId="49" applyNumberFormat="1" applyFont="1" applyFill="1" applyBorder="1" applyAlignment="1">
      <alignment horizontal="center" vertical="center" wrapText="1"/>
    </xf>
    <xf numFmtId="2" fontId="1" fillId="2" borderId="2" xfId="1" applyNumberFormat="1" applyFont="1" applyFill="1" applyBorder="1" applyAlignment="1">
      <alignment horizontal="center" vertical="center" wrapText="1"/>
    </xf>
    <xf numFmtId="181" fontId="3" fillId="2" borderId="2" xfId="1" applyNumberFormat="1" applyFont="1" applyFill="1" applyBorder="1" applyAlignment="1">
      <alignment horizontal="center" vertical="center" wrapText="1"/>
    </xf>
    <xf numFmtId="2" fontId="3" fillId="4" borderId="2" xfId="49" applyNumberFormat="1" applyFont="1" applyFill="1" applyBorder="1" applyAlignment="1">
      <alignment horizontal="center" vertical="center"/>
    </xf>
    <xf numFmtId="0" fontId="1" fillId="0" borderId="3" xfId="49" applyFont="1" applyBorder="1" applyAlignment="1">
      <alignment horizontal="left" vertical="center" wrapText="1"/>
    </xf>
    <xf numFmtId="1" fontId="3" fillId="0" borderId="3" xfId="49" applyNumberFormat="1" applyFont="1" applyBorder="1" applyAlignment="1">
      <alignment horizontal="center" vertical="center" wrapText="1"/>
    </xf>
    <xf numFmtId="2" fontId="3" fillId="4" borderId="3" xfId="49" applyNumberFormat="1" applyFont="1" applyFill="1" applyBorder="1" applyAlignment="1">
      <alignment horizontal="center" vertical="center"/>
    </xf>
    <xf numFmtId="0" fontId="1" fillId="2" borderId="3" xfId="49" applyFont="1" applyFill="1" applyBorder="1" applyAlignment="1">
      <alignment horizontal="left" vertical="center" wrapText="1"/>
    </xf>
    <xf numFmtId="1" fontId="3" fillId="2" borderId="3" xfId="49" applyNumberFormat="1" applyFont="1" applyFill="1" applyBorder="1" applyAlignment="1">
      <alignment horizontal="center" vertical="center" wrapText="1"/>
    </xf>
    <xf numFmtId="2" fontId="1" fillId="2" borderId="3" xfId="49" applyNumberFormat="1" applyFont="1" applyFill="1" applyBorder="1" applyAlignment="1">
      <alignment horizontal="center" vertical="center"/>
    </xf>
    <xf numFmtId="181" fontId="3" fillId="2" borderId="3" xfId="49" applyNumberFormat="1" applyFont="1" applyFill="1" applyBorder="1" applyAlignment="1">
      <alignment horizontal="center" vertical="center"/>
    </xf>
    <xf numFmtId="0" fontId="3" fillId="4" borderId="2" xfId="49" applyFont="1" applyFill="1" applyBorder="1" applyAlignment="1">
      <alignment horizontal="left" vertical="top" wrapText="1"/>
    </xf>
    <xf numFmtId="0" fontId="1" fillId="4" borderId="2" xfId="49" applyFont="1" applyFill="1" applyBorder="1" applyAlignment="1">
      <alignment horizontal="left" wrapText="1"/>
    </xf>
    <xf numFmtId="2" fontId="3" fillId="0" borderId="3" xfId="49" applyNumberFormat="1" applyFont="1" applyBorder="1" applyAlignment="1">
      <alignment horizontal="center" vertical="center"/>
    </xf>
    <xf numFmtId="2" fontId="3" fillId="0" borderId="2" xfId="49" applyNumberFormat="1" applyFont="1" applyBorder="1" applyAlignment="1">
      <alignment horizontal="center" vertical="center"/>
    </xf>
    <xf numFmtId="0" fontId="3" fillId="0" borderId="4" xfId="49" applyFont="1" applyBorder="1" applyAlignment="1">
      <alignment horizontal="center" vertical="center"/>
    </xf>
    <xf numFmtId="0" fontId="3" fillId="4" borderId="4" xfId="49" applyFont="1" applyFill="1" applyBorder="1" applyAlignment="1">
      <alignment horizontal="left" vertical="top" wrapText="1"/>
    </xf>
    <xf numFmtId="0" fontId="3" fillId="0" borderId="4" xfId="49" applyFont="1" applyBorder="1" applyAlignment="1">
      <alignment horizontal="left" vertical="top" wrapText="1"/>
    </xf>
    <xf numFmtId="0" fontId="1" fillId="0" borderId="2" xfId="49" applyFont="1" applyBorder="1" applyAlignment="1">
      <alignment horizontal="left" wrapText="1"/>
    </xf>
    <xf numFmtId="2" fontId="6" fillId="0" borderId="2" xfId="49" applyNumberFormat="1" applyFont="1" applyBorder="1" applyAlignment="1">
      <alignment horizontal="center" vertical="center" wrapText="1"/>
    </xf>
    <xf numFmtId="2" fontId="1" fillId="2" borderId="2" xfId="49" applyNumberFormat="1" applyFont="1" applyFill="1" applyBorder="1" applyAlignment="1">
      <alignment horizontal="center" vertical="center"/>
    </xf>
    <xf numFmtId="181" fontId="3" fillId="2" borderId="2" xfId="49" applyNumberFormat="1" applyFont="1" applyFill="1" applyBorder="1" applyAlignment="1">
      <alignment horizontal="center" vertical="center"/>
    </xf>
    <xf numFmtId="0" fontId="1" fillId="4" borderId="2" xfId="49" applyFont="1" applyFill="1" applyBorder="1" applyAlignment="1">
      <alignment horizontal="justify" vertical="center" wrapText="1"/>
    </xf>
    <xf numFmtId="1" fontId="3" fillId="4" borderId="2" xfId="49" applyNumberFormat="1" applyFont="1" applyFill="1" applyBorder="1" applyAlignment="1">
      <alignment horizontal="center" vertical="center" wrapText="1"/>
    </xf>
    <xf numFmtId="181" fontId="3" fillId="4" borderId="2" xfId="49" applyNumberFormat="1" applyFont="1" applyFill="1" applyBorder="1" applyAlignment="1">
      <alignment horizontal="center" vertical="center" wrapText="1"/>
    </xf>
    <xf numFmtId="0" fontId="1" fillId="4" borderId="2" xfId="49" applyFont="1" applyFill="1" applyBorder="1" applyAlignment="1">
      <alignment horizontal="justify" vertical="center"/>
    </xf>
    <xf numFmtId="1" fontId="3" fillId="4" borderId="2" xfId="49" applyNumberFormat="1" applyFont="1" applyFill="1" applyBorder="1" applyAlignment="1">
      <alignment horizontal="center" vertical="center"/>
    </xf>
    <xf numFmtId="0" fontId="1" fillId="0" borderId="0" xfId="49" applyFont="1" applyAlignment="1">
      <alignment horizontal="center" vertical="center"/>
    </xf>
    <xf numFmtId="181" fontId="1" fillId="3" borderId="2" xfId="49" applyNumberFormat="1" applyFont="1" applyFill="1" applyBorder="1" applyAlignment="1">
      <alignment horizontal="center" vertical="center" wrapText="1"/>
    </xf>
    <xf numFmtId="181" fontId="3" fillId="0" borderId="0" xfId="49" applyNumberFormat="1" applyFont="1" applyAlignment="1">
      <alignment horizontal="center" vertical="center"/>
    </xf>
    <xf numFmtId="180" fontId="3" fillId="0" borderId="0" xfId="49" applyNumberFormat="1" applyFont="1"/>
    <xf numFmtId="183" fontId="6" fillId="0" borderId="2" xfId="49" applyNumberFormat="1" applyFont="1" applyBorder="1" applyAlignment="1">
      <alignment horizontal="center" vertical="center" wrapText="1"/>
    </xf>
    <xf numFmtId="1" fontId="6" fillId="0" borderId="0" xfId="49" applyNumberFormat="1" applyFont="1" applyAlignment="1">
      <alignment horizontal="center" vertical="center"/>
    </xf>
    <xf numFmtId="180" fontId="2" fillId="0" borderId="0" xfId="49" applyNumberFormat="1" applyFont="1"/>
    <xf numFmtId="1" fontId="2" fillId="0" borderId="0" xfId="49" applyNumberFormat="1" applyFont="1" applyAlignment="1">
      <alignment horizontal="center" vertical="center"/>
    </xf>
    <xf numFmtId="2" fontId="1" fillId="0" borderId="0" xfId="49" applyNumberFormat="1" applyFont="1"/>
    <xf numFmtId="0" fontId="1" fillId="4" borderId="2" xfId="49" applyFont="1" applyFill="1" applyBorder="1" applyAlignment="1">
      <alignment horizontal="left" vertical="top" wrapText="1"/>
    </xf>
    <xf numFmtId="2" fontId="3" fillId="4" borderId="2" xfId="49" applyNumberFormat="1" applyFont="1" applyFill="1" applyBorder="1" applyAlignment="1">
      <alignment horizontal="center" vertical="center" wrapText="1"/>
    </xf>
    <xf numFmtId="182" fontId="3" fillId="0" borderId="4" xfId="49" applyNumberFormat="1" applyFont="1" applyBorder="1" applyAlignment="1">
      <alignment horizontal="center" vertical="center"/>
    </xf>
    <xf numFmtId="0" fontId="1" fillId="0" borderId="2" xfId="49" applyFont="1" applyBorder="1" applyAlignment="1">
      <alignment horizontal="justify" vertical="center" wrapText="1"/>
    </xf>
    <xf numFmtId="0" fontId="1" fillId="4" borderId="2" xfId="49" applyFont="1" applyFill="1" applyBorder="1" applyAlignment="1">
      <alignment horizontal="left" vertical="center" wrapText="1"/>
    </xf>
    <xf numFmtId="0" fontId="1" fillId="2" borderId="2" xfId="49" applyFont="1" applyFill="1" applyBorder="1" applyAlignment="1">
      <alignment horizontal="center" vertical="center"/>
    </xf>
    <xf numFmtId="2" fontId="1" fillId="2" borderId="2" xfId="49" applyNumberFormat="1" applyFont="1" applyFill="1" applyBorder="1" applyAlignment="1">
      <alignment horizontal="center" vertical="center" wrapText="1"/>
    </xf>
    <xf numFmtId="181" fontId="3" fillId="2" borderId="2" xfId="49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2" fontId="7" fillId="0" borderId="2" xfId="49" applyNumberFormat="1" applyFont="1" applyBorder="1" applyAlignment="1">
      <alignment horizontal="center" vertical="center" wrapText="1"/>
    </xf>
    <xf numFmtId="183" fontId="3" fillId="4" borderId="2" xfId="49" applyNumberFormat="1" applyFont="1" applyFill="1" applyBorder="1" applyAlignment="1">
      <alignment horizontal="center" vertical="center" wrapText="1"/>
    </xf>
    <xf numFmtId="0" fontId="3" fillId="2" borderId="2" xfId="49" applyFont="1" applyFill="1" applyBorder="1" applyAlignment="1">
      <alignment horizontal="center" vertical="center" wrapText="1"/>
    </xf>
    <xf numFmtId="0" fontId="8" fillId="2" borderId="2" xfId="49" applyFont="1" applyFill="1" applyBorder="1" applyAlignment="1">
      <alignment horizontal="left" vertical="top" wrapText="1"/>
    </xf>
    <xf numFmtId="0" fontId="8" fillId="2" borderId="2" xfId="49" applyFont="1" applyFill="1" applyBorder="1" applyAlignment="1">
      <alignment horizontal="left" vertical="center" wrapText="1"/>
    </xf>
    <xf numFmtId="1" fontId="9" fillId="2" borderId="2" xfId="49" applyNumberFormat="1" applyFont="1" applyFill="1" applyBorder="1" applyAlignment="1">
      <alignment horizontal="center" vertical="center" wrapText="1"/>
    </xf>
    <xf numFmtId="2" fontId="8" fillId="2" borderId="2" xfId="49" applyNumberFormat="1" applyFont="1" applyFill="1" applyBorder="1" applyAlignment="1">
      <alignment horizontal="center" vertical="center"/>
    </xf>
    <xf numFmtId="181" fontId="1" fillId="2" borderId="2" xfId="49" applyNumberFormat="1" applyFont="1" applyFill="1" applyBorder="1" applyAlignment="1">
      <alignment horizontal="center" vertical="center" wrapText="1"/>
    </xf>
    <xf numFmtId="0" fontId="1" fillId="0" borderId="0" xfId="49" applyFont="1" applyAlignment="1">
      <alignment horizontal="center"/>
    </xf>
    <xf numFmtId="180" fontId="3" fillId="4" borderId="2" xfId="49" applyNumberFormat="1" applyFont="1" applyFill="1" applyBorder="1" applyAlignment="1">
      <alignment horizontal="center" vertical="center"/>
    </xf>
    <xf numFmtId="183" fontId="3" fillId="4" borderId="2" xfId="49" applyNumberFormat="1" applyFont="1" applyFill="1" applyBorder="1" applyAlignment="1">
      <alignment horizontal="center" vertical="center"/>
    </xf>
    <xf numFmtId="180" fontId="3" fillId="4" borderId="2" xfId="49" applyNumberFormat="1" applyFont="1" applyFill="1" applyBorder="1" applyAlignment="1">
      <alignment horizontal="center" vertical="center" wrapText="1"/>
    </xf>
    <xf numFmtId="184" fontId="3" fillId="0" borderId="0" xfId="49" applyNumberFormat="1" applyFont="1"/>
    <xf numFmtId="183" fontId="3" fillId="0" borderId="2" xfId="49" applyNumberFormat="1" applyFont="1" applyBorder="1" applyAlignment="1">
      <alignment horizontal="center" vertical="center"/>
    </xf>
    <xf numFmtId="183" fontId="3" fillId="0" borderId="2" xfId="49" applyNumberFormat="1" applyFont="1" applyBorder="1" applyAlignment="1">
      <alignment horizontal="center" vertical="center" wrapText="1"/>
    </xf>
    <xf numFmtId="180" fontId="3" fillId="0" borderId="2" xfId="49" applyNumberFormat="1" applyFont="1" applyBorder="1" applyAlignment="1">
      <alignment horizontal="center" vertical="center" wrapText="1"/>
    </xf>
    <xf numFmtId="184" fontId="8" fillId="2" borderId="2" xfId="49" applyNumberFormat="1" applyFont="1" applyFill="1" applyBorder="1" applyAlignment="1">
      <alignment horizontal="center" vertical="center"/>
    </xf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  <pageSetUpPr fitToPage="1"/>
  </sheetPr>
  <dimension ref="A1:N104"/>
  <sheetViews>
    <sheetView tabSelected="1" view="pageBreakPreview" zoomScale="85" zoomScaleNormal="100" workbookViewId="0">
      <pane xSplit="2" ySplit="24" topLeftCell="G25" activePane="bottomRight" state="frozen"/>
      <selection/>
      <selection pane="topRight"/>
      <selection pane="bottomLeft"/>
      <selection pane="bottomRight" activeCell="B101" sqref="B101"/>
    </sheetView>
  </sheetViews>
  <sheetFormatPr defaultColWidth="9" defaultRowHeight="12.75"/>
  <cols>
    <col min="1" max="1" width="28.2857142857143" style="4" customWidth="1"/>
    <col min="2" max="2" width="61.8571428571429" style="5" customWidth="1"/>
    <col min="3" max="3" width="15.8571428571429" style="6" hidden="1" customWidth="1"/>
    <col min="4" max="4" width="11.5714285714286" style="7" hidden="1" customWidth="1"/>
    <col min="5" max="5" width="13.4285714285714" style="8" customWidth="1"/>
    <col min="6" max="6" width="15.7142857142857" style="8" customWidth="1"/>
    <col min="7" max="7" width="15.1428571428571" style="1" customWidth="1"/>
    <col min="8" max="8" width="15.7142857142857" style="8" customWidth="1"/>
    <col min="9" max="9" width="15.1428571428571" style="1" customWidth="1"/>
    <col min="10" max="10" width="9.14285714285714" style="4"/>
    <col min="11" max="11" width="12.5714285714286" style="9" customWidth="1"/>
    <col min="12" max="12" width="9.14285714285714" style="9"/>
    <col min="13" max="13" width="11.4285714285714" style="9" customWidth="1"/>
    <col min="14" max="14" width="11.5714285714286" style="9" customWidth="1"/>
    <col min="15" max="253" width="9.14285714285714" style="9"/>
    <col min="254" max="254" width="28.2857142857143" style="9" customWidth="1"/>
    <col min="255" max="255" width="61.8571428571429" style="9" customWidth="1"/>
    <col min="256" max="257" width="9" style="9" hidden="1" customWidth="1"/>
    <col min="258" max="258" width="13.4285714285714" style="9" customWidth="1"/>
    <col min="259" max="259" width="15.7142857142857" style="9" customWidth="1"/>
    <col min="260" max="260" width="15.1428571428571" style="9" customWidth="1"/>
    <col min="261" max="263" width="9" style="9" hidden="1" customWidth="1"/>
    <col min="264" max="264" width="15.7142857142857" style="9" customWidth="1"/>
    <col min="265" max="265" width="15.1428571428571" style="9" customWidth="1"/>
    <col min="266" max="266" width="9.14285714285714" style="9"/>
    <col min="267" max="267" width="12.5714285714286" style="9" customWidth="1"/>
    <col min="268" max="268" width="9.14285714285714" style="9"/>
    <col min="269" max="269" width="11.4285714285714" style="9" customWidth="1"/>
    <col min="270" max="270" width="11.5714285714286" style="9" customWidth="1"/>
    <col min="271" max="509" width="9.14285714285714" style="9"/>
    <col min="510" max="510" width="28.2857142857143" style="9" customWidth="1"/>
    <col min="511" max="511" width="61.8571428571429" style="9" customWidth="1"/>
    <col min="512" max="513" width="9" style="9" hidden="1" customWidth="1"/>
    <col min="514" max="514" width="13.4285714285714" style="9" customWidth="1"/>
    <col min="515" max="515" width="15.7142857142857" style="9" customWidth="1"/>
    <col min="516" max="516" width="15.1428571428571" style="9" customWidth="1"/>
    <col min="517" max="519" width="9" style="9" hidden="1" customWidth="1"/>
    <col min="520" max="520" width="15.7142857142857" style="9" customWidth="1"/>
    <col min="521" max="521" width="15.1428571428571" style="9" customWidth="1"/>
    <col min="522" max="522" width="9.14285714285714" style="9"/>
    <col min="523" max="523" width="12.5714285714286" style="9" customWidth="1"/>
    <col min="524" max="524" width="9.14285714285714" style="9"/>
    <col min="525" max="525" width="11.4285714285714" style="9" customWidth="1"/>
    <col min="526" max="526" width="11.5714285714286" style="9" customWidth="1"/>
    <col min="527" max="765" width="9.14285714285714" style="9"/>
    <col min="766" max="766" width="28.2857142857143" style="9" customWidth="1"/>
    <col min="767" max="767" width="61.8571428571429" style="9" customWidth="1"/>
    <col min="768" max="769" width="9" style="9" hidden="1" customWidth="1"/>
    <col min="770" max="770" width="13.4285714285714" style="9" customWidth="1"/>
    <col min="771" max="771" width="15.7142857142857" style="9" customWidth="1"/>
    <col min="772" max="772" width="15.1428571428571" style="9" customWidth="1"/>
    <col min="773" max="775" width="9" style="9" hidden="1" customWidth="1"/>
    <col min="776" max="776" width="15.7142857142857" style="9" customWidth="1"/>
    <col min="777" max="777" width="15.1428571428571" style="9" customWidth="1"/>
    <col min="778" max="778" width="9.14285714285714" style="9"/>
    <col min="779" max="779" width="12.5714285714286" style="9" customWidth="1"/>
    <col min="780" max="780" width="9.14285714285714" style="9"/>
    <col min="781" max="781" width="11.4285714285714" style="9" customWidth="1"/>
    <col min="782" max="782" width="11.5714285714286" style="9" customWidth="1"/>
    <col min="783" max="1021" width="9.14285714285714" style="9"/>
    <col min="1022" max="1022" width="28.2857142857143" style="9" customWidth="1"/>
    <col min="1023" max="1023" width="61.8571428571429" style="9" customWidth="1"/>
    <col min="1024" max="1025" width="9" style="9" hidden="1" customWidth="1"/>
    <col min="1026" max="1026" width="13.4285714285714" style="9" customWidth="1"/>
    <col min="1027" max="1027" width="15.7142857142857" style="9" customWidth="1"/>
    <col min="1028" max="1028" width="15.1428571428571" style="9" customWidth="1"/>
    <col min="1029" max="1031" width="9" style="9" hidden="1" customWidth="1"/>
    <col min="1032" max="1032" width="15.7142857142857" style="9" customWidth="1"/>
    <col min="1033" max="1033" width="15.1428571428571" style="9" customWidth="1"/>
    <col min="1034" max="1034" width="9.14285714285714" style="9"/>
    <col min="1035" max="1035" width="12.5714285714286" style="9" customWidth="1"/>
    <col min="1036" max="1036" width="9.14285714285714" style="9"/>
    <col min="1037" max="1037" width="11.4285714285714" style="9" customWidth="1"/>
    <col min="1038" max="1038" width="11.5714285714286" style="9" customWidth="1"/>
    <col min="1039" max="1277" width="9.14285714285714" style="9"/>
    <col min="1278" max="1278" width="28.2857142857143" style="9" customWidth="1"/>
    <col min="1279" max="1279" width="61.8571428571429" style="9" customWidth="1"/>
    <col min="1280" max="1281" width="9" style="9" hidden="1" customWidth="1"/>
    <col min="1282" max="1282" width="13.4285714285714" style="9" customWidth="1"/>
    <col min="1283" max="1283" width="15.7142857142857" style="9" customWidth="1"/>
    <col min="1284" max="1284" width="15.1428571428571" style="9" customWidth="1"/>
    <col min="1285" max="1287" width="9" style="9" hidden="1" customWidth="1"/>
    <col min="1288" max="1288" width="15.7142857142857" style="9" customWidth="1"/>
    <col min="1289" max="1289" width="15.1428571428571" style="9" customWidth="1"/>
    <col min="1290" max="1290" width="9.14285714285714" style="9"/>
    <col min="1291" max="1291" width="12.5714285714286" style="9" customWidth="1"/>
    <col min="1292" max="1292" width="9.14285714285714" style="9"/>
    <col min="1293" max="1293" width="11.4285714285714" style="9" customWidth="1"/>
    <col min="1294" max="1294" width="11.5714285714286" style="9" customWidth="1"/>
    <col min="1295" max="1533" width="9.14285714285714" style="9"/>
    <col min="1534" max="1534" width="28.2857142857143" style="9" customWidth="1"/>
    <col min="1535" max="1535" width="61.8571428571429" style="9" customWidth="1"/>
    <col min="1536" max="1537" width="9" style="9" hidden="1" customWidth="1"/>
    <col min="1538" max="1538" width="13.4285714285714" style="9" customWidth="1"/>
    <col min="1539" max="1539" width="15.7142857142857" style="9" customWidth="1"/>
    <col min="1540" max="1540" width="15.1428571428571" style="9" customWidth="1"/>
    <col min="1541" max="1543" width="9" style="9" hidden="1" customWidth="1"/>
    <col min="1544" max="1544" width="15.7142857142857" style="9" customWidth="1"/>
    <col min="1545" max="1545" width="15.1428571428571" style="9" customWidth="1"/>
    <col min="1546" max="1546" width="9.14285714285714" style="9"/>
    <col min="1547" max="1547" width="12.5714285714286" style="9" customWidth="1"/>
    <col min="1548" max="1548" width="9.14285714285714" style="9"/>
    <col min="1549" max="1549" width="11.4285714285714" style="9" customWidth="1"/>
    <col min="1550" max="1550" width="11.5714285714286" style="9" customWidth="1"/>
    <col min="1551" max="1789" width="9.14285714285714" style="9"/>
    <col min="1790" max="1790" width="28.2857142857143" style="9" customWidth="1"/>
    <col min="1791" max="1791" width="61.8571428571429" style="9" customWidth="1"/>
    <col min="1792" max="1793" width="9" style="9" hidden="1" customWidth="1"/>
    <col min="1794" max="1794" width="13.4285714285714" style="9" customWidth="1"/>
    <col min="1795" max="1795" width="15.7142857142857" style="9" customWidth="1"/>
    <col min="1796" max="1796" width="15.1428571428571" style="9" customWidth="1"/>
    <col min="1797" max="1799" width="9" style="9" hidden="1" customWidth="1"/>
    <col min="1800" max="1800" width="15.7142857142857" style="9" customWidth="1"/>
    <col min="1801" max="1801" width="15.1428571428571" style="9" customWidth="1"/>
    <col min="1802" max="1802" width="9.14285714285714" style="9"/>
    <col min="1803" max="1803" width="12.5714285714286" style="9" customWidth="1"/>
    <col min="1804" max="1804" width="9.14285714285714" style="9"/>
    <col min="1805" max="1805" width="11.4285714285714" style="9" customWidth="1"/>
    <col min="1806" max="1806" width="11.5714285714286" style="9" customWidth="1"/>
    <col min="1807" max="2045" width="9.14285714285714" style="9"/>
    <col min="2046" max="2046" width="28.2857142857143" style="9" customWidth="1"/>
    <col min="2047" max="2047" width="61.8571428571429" style="9" customWidth="1"/>
    <col min="2048" max="2049" width="9" style="9" hidden="1" customWidth="1"/>
    <col min="2050" max="2050" width="13.4285714285714" style="9" customWidth="1"/>
    <col min="2051" max="2051" width="15.7142857142857" style="9" customWidth="1"/>
    <col min="2052" max="2052" width="15.1428571428571" style="9" customWidth="1"/>
    <col min="2053" max="2055" width="9" style="9" hidden="1" customWidth="1"/>
    <col min="2056" max="2056" width="15.7142857142857" style="9" customWidth="1"/>
    <col min="2057" max="2057" width="15.1428571428571" style="9" customWidth="1"/>
    <col min="2058" max="2058" width="9.14285714285714" style="9"/>
    <col min="2059" max="2059" width="12.5714285714286" style="9" customWidth="1"/>
    <col min="2060" max="2060" width="9.14285714285714" style="9"/>
    <col min="2061" max="2061" width="11.4285714285714" style="9" customWidth="1"/>
    <col min="2062" max="2062" width="11.5714285714286" style="9" customWidth="1"/>
    <col min="2063" max="2301" width="9.14285714285714" style="9"/>
    <col min="2302" max="2302" width="28.2857142857143" style="9" customWidth="1"/>
    <col min="2303" max="2303" width="61.8571428571429" style="9" customWidth="1"/>
    <col min="2304" max="2305" width="9" style="9" hidden="1" customWidth="1"/>
    <col min="2306" max="2306" width="13.4285714285714" style="9" customWidth="1"/>
    <col min="2307" max="2307" width="15.7142857142857" style="9" customWidth="1"/>
    <col min="2308" max="2308" width="15.1428571428571" style="9" customWidth="1"/>
    <col min="2309" max="2311" width="9" style="9" hidden="1" customWidth="1"/>
    <col min="2312" max="2312" width="15.7142857142857" style="9" customWidth="1"/>
    <col min="2313" max="2313" width="15.1428571428571" style="9" customWidth="1"/>
    <col min="2314" max="2314" width="9.14285714285714" style="9"/>
    <col min="2315" max="2315" width="12.5714285714286" style="9" customWidth="1"/>
    <col min="2316" max="2316" width="9.14285714285714" style="9"/>
    <col min="2317" max="2317" width="11.4285714285714" style="9" customWidth="1"/>
    <col min="2318" max="2318" width="11.5714285714286" style="9" customWidth="1"/>
    <col min="2319" max="2557" width="9.14285714285714" style="9"/>
    <col min="2558" max="2558" width="28.2857142857143" style="9" customWidth="1"/>
    <col min="2559" max="2559" width="61.8571428571429" style="9" customWidth="1"/>
    <col min="2560" max="2561" width="9" style="9" hidden="1" customWidth="1"/>
    <col min="2562" max="2562" width="13.4285714285714" style="9" customWidth="1"/>
    <col min="2563" max="2563" width="15.7142857142857" style="9" customWidth="1"/>
    <col min="2564" max="2564" width="15.1428571428571" style="9" customWidth="1"/>
    <col min="2565" max="2567" width="9" style="9" hidden="1" customWidth="1"/>
    <col min="2568" max="2568" width="15.7142857142857" style="9" customWidth="1"/>
    <col min="2569" max="2569" width="15.1428571428571" style="9" customWidth="1"/>
    <col min="2570" max="2570" width="9.14285714285714" style="9"/>
    <col min="2571" max="2571" width="12.5714285714286" style="9" customWidth="1"/>
    <col min="2572" max="2572" width="9.14285714285714" style="9"/>
    <col min="2573" max="2573" width="11.4285714285714" style="9" customWidth="1"/>
    <col min="2574" max="2574" width="11.5714285714286" style="9" customWidth="1"/>
    <col min="2575" max="2813" width="9.14285714285714" style="9"/>
    <col min="2814" max="2814" width="28.2857142857143" style="9" customWidth="1"/>
    <col min="2815" max="2815" width="61.8571428571429" style="9" customWidth="1"/>
    <col min="2816" max="2817" width="9" style="9" hidden="1" customWidth="1"/>
    <col min="2818" max="2818" width="13.4285714285714" style="9" customWidth="1"/>
    <col min="2819" max="2819" width="15.7142857142857" style="9" customWidth="1"/>
    <col min="2820" max="2820" width="15.1428571428571" style="9" customWidth="1"/>
    <col min="2821" max="2823" width="9" style="9" hidden="1" customWidth="1"/>
    <col min="2824" max="2824" width="15.7142857142857" style="9" customWidth="1"/>
    <col min="2825" max="2825" width="15.1428571428571" style="9" customWidth="1"/>
    <col min="2826" max="2826" width="9.14285714285714" style="9"/>
    <col min="2827" max="2827" width="12.5714285714286" style="9" customWidth="1"/>
    <col min="2828" max="2828" width="9.14285714285714" style="9"/>
    <col min="2829" max="2829" width="11.4285714285714" style="9" customWidth="1"/>
    <col min="2830" max="2830" width="11.5714285714286" style="9" customWidth="1"/>
    <col min="2831" max="3069" width="9.14285714285714" style="9"/>
    <col min="3070" max="3070" width="28.2857142857143" style="9" customWidth="1"/>
    <col min="3071" max="3071" width="61.8571428571429" style="9" customWidth="1"/>
    <col min="3072" max="3073" width="9" style="9" hidden="1" customWidth="1"/>
    <col min="3074" max="3074" width="13.4285714285714" style="9" customWidth="1"/>
    <col min="3075" max="3075" width="15.7142857142857" style="9" customWidth="1"/>
    <col min="3076" max="3076" width="15.1428571428571" style="9" customWidth="1"/>
    <col min="3077" max="3079" width="9" style="9" hidden="1" customWidth="1"/>
    <col min="3080" max="3080" width="15.7142857142857" style="9" customWidth="1"/>
    <col min="3081" max="3081" width="15.1428571428571" style="9" customWidth="1"/>
    <col min="3082" max="3082" width="9.14285714285714" style="9"/>
    <col min="3083" max="3083" width="12.5714285714286" style="9" customWidth="1"/>
    <col min="3084" max="3084" width="9.14285714285714" style="9"/>
    <col min="3085" max="3085" width="11.4285714285714" style="9" customWidth="1"/>
    <col min="3086" max="3086" width="11.5714285714286" style="9" customWidth="1"/>
    <col min="3087" max="3325" width="9.14285714285714" style="9"/>
    <col min="3326" max="3326" width="28.2857142857143" style="9" customWidth="1"/>
    <col min="3327" max="3327" width="61.8571428571429" style="9" customWidth="1"/>
    <col min="3328" max="3329" width="9" style="9" hidden="1" customWidth="1"/>
    <col min="3330" max="3330" width="13.4285714285714" style="9" customWidth="1"/>
    <col min="3331" max="3331" width="15.7142857142857" style="9" customWidth="1"/>
    <col min="3332" max="3332" width="15.1428571428571" style="9" customWidth="1"/>
    <col min="3333" max="3335" width="9" style="9" hidden="1" customWidth="1"/>
    <col min="3336" max="3336" width="15.7142857142857" style="9" customWidth="1"/>
    <col min="3337" max="3337" width="15.1428571428571" style="9" customWidth="1"/>
    <col min="3338" max="3338" width="9.14285714285714" style="9"/>
    <col min="3339" max="3339" width="12.5714285714286" style="9" customWidth="1"/>
    <col min="3340" max="3340" width="9.14285714285714" style="9"/>
    <col min="3341" max="3341" width="11.4285714285714" style="9" customWidth="1"/>
    <col min="3342" max="3342" width="11.5714285714286" style="9" customWidth="1"/>
    <col min="3343" max="3581" width="9.14285714285714" style="9"/>
    <col min="3582" max="3582" width="28.2857142857143" style="9" customWidth="1"/>
    <col min="3583" max="3583" width="61.8571428571429" style="9" customWidth="1"/>
    <col min="3584" max="3585" width="9" style="9" hidden="1" customWidth="1"/>
    <col min="3586" max="3586" width="13.4285714285714" style="9" customWidth="1"/>
    <col min="3587" max="3587" width="15.7142857142857" style="9" customWidth="1"/>
    <col min="3588" max="3588" width="15.1428571428571" style="9" customWidth="1"/>
    <col min="3589" max="3591" width="9" style="9" hidden="1" customWidth="1"/>
    <col min="3592" max="3592" width="15.7142857142857" style="9" customWidth="1"/>
    <col min="3593" max="3593" width="15.1428571428571" style="9" customWidth="1"/>
    <col min="3594" max="3594" width="9.14285714285714" style="9"/>
    <col min="3595" max="3595" width="12.5714285714286" style="9" customWidth="1"/>
    <col min="3596" max="3596" width="9.14285714285714" style="9"/>
    <col min="3597" max="3597" width="11.4285714285714" style="9" customWidth="1"/>
    <col min="3598" max="3598" width="11.5714285714286" style="9" customWidth="1"/>
    <col min="3599" max="3837" width="9.14285714285714" style="9"/>
    <col min="3838" max="3838" width="28.2857142857143" style="9" customWidth="1"/>
    <col min="3839" max="3839" width="61.8571428571429" style="9" customWidth="1"/>
    <col min="3840" max="3841" width="9" style="9" hidden="1" customWidth="1"/>
    <col min="3842" max="3842" width="13.4285714285714" style="9" customWidth="1"/>
    <col min="3843" max="3843" width="15.7142857142857" style="9" customWidth="1"/>
    <col min="3844" max="3844" width="15.1428571428571" style="9" customWidth="1"/>
    <col min="3845" max="3847" width="9" style="9" hidden="1" customWidth="1"/>
    <col min="3848" max="3848" width="15.7142857142857" style="9" customWidth="1"/>
    <col min="3849" max="3849" width="15.1428571428571" style="9" customWidth="1"/>
    <col min="3850" max="3850" width="9.14285714285714" style="9"/>
    <col min="3851" max="3851" width="12.5714285714286" style="9" customWidth="1"/>
    <col min="3852" max="3852" width="9.14285714285714" style="9"/>
    <col min="3853" max="3853" width="11.4285714285714" style="9" customWidth="1"/>
    <col min="3854" max="3854" width="11.5714285714286" style="9" customWidth="1"/>
    <col min="3855" max="4093" width="9.14285714285714" style="9"/>
    <col min="4094" max="4094" width="28.2857142857143" style="9" customWidth="1"/>
    <col min="4095" max="4095" width="61.8571428571429" style="9" customWidth="1"/>
    <col min="4096" max="4097" width="9" style="9" hidden="1" customWidth="1"/>
    <col min="4098" max="4098" width="13.4285714285714" style="9" customWidth="1"/>
    <col min="4099" max="4099" width="15.7142857142857" style="9" customWidth="1"/>
    <col min="4100" max="4100" width="15.1428571428571" style="9" customWidth="1"/>
    <col min="4101" max="4103" width="9" style="9" hidden="1" customWidth="1"/>
    <col min="4104" max="4104" width="15.7142857142857" style="9" customWidth="1"/>
    <col min="4105" max="4105" width="15.1428571428571" style="9" customWidth="1"/>
    <col min="4106" max="4106" width="9.14285714285714" style="9"/>
    <col min="4107" max="4107" width="12.5714285714286" style="9" customWidth="1"/>
    <col min="4108" max="4108" width="9.14285714285714" style="9"/>
    <col min="4109" max="4109" width="11.4285714285714" style="9" customWidth="1"/>
    <col min="4110" max="4110" width="11.5714285714286" style="9" customWidth="1"/>
    <col min="4111" max="4349" width="9.14285714285714" style="9"/>
    <col min="4350" max="4350" width="28.2857142857143" style="9" customWidth="1"/>
    <col min="4351" max="4351" width="61.8571428571429" style="9" customWidth="1"/>
    <col min="4352" max="4353" width="9" style="9" hidden="1" customWidth="1"/>
    <col min="4354" max="4354" width="13.4285714285714" style="9" customWidth="1"/>
    <col min="4355" max="4355" width="15.7142857142857" style="9" customWidth="1"/>
    <col min="4356" max="4356" width="15.1428571428571" style="9" customWidth="1"/>
    <col min="4357" max="4359" width="9" style="9" hidden="1" customWidth="1"/>
    <col min="4360" max="4360" width="15.7142857142857" style="9" customWidth="1"/>
    <col min="4361" max="4361" width="15.1428571428571" style="9" customWidth="1"/>
    <col min="4362" max="4362" width="9.14285714285714" style="9"/>
    <col min="4363" max="4363" width="12.5714285714286" style="9" customWidth="1"/>
    <col min="4364" max="4364" width="9.14285714285714" style="9"/>
    <col min="4365" max="4365" width="11.4285714285714" style="9" customWidth="1"/>
    <col min="4366" max="4366" width="11.5714285714286" style="9" customWidth="1"/>
    <col min="4367" max="4605" width="9.14285714285714" style="9"/>
    <col min="4606" max="4606" width="28.2857142857143" style="9" customWidth="1"/>
    <col min="4607" max="4607" width="61.8571428571429" style="9" customWidth="1"/>
    <col min="4608" max="4609" width="9" style="9" hidden="1" customWidth="1"/>
    <col min="4610" max="4610" width="13.4285714285714" style="9" customWidth="1"/>
    <col min="4611" max="4611" width="15.7142857142857" style="9" customWidth="1"/>
    <col min="4612" max="4612" width="15.1428571428571" style="9" customWidth="1"/>
    <col min="4613" max="4615" width="9" style="9" hidden="1" customWidth="1"/>
    <col min="4616" max="4616" width="15.7142857142857" style="9" customWidth="1"/>
    <col min="4617" max="4617" width="15.1428571428571" style="9" customWidth="1"/>
    <col min="4618" max="4618" width="9.14285714285714" style="9"/>
    <col min="4619" max="4619" width="12.5714285714286" style="9" customWidth="1"/>
    <col min="4620" max="4620" width="9.14285714285714" style="9"/>
    <col min="4621" max="4621" width="11.4285714285714" style="9" customWidth="1"/>
    <col min="4622" max="4622" width="11.5714285714286" style="9" customWidth="1"/>
    <col min="4623" max="4861" width="9.14285714285714" style="9"/>
    <col min="4862" max="4862" width="28.2857142857143" style="9" customWidth="1"/>
    <col min="4863" max="4863" width="61.8571428571429" style="9" customWidth="1"/>
    <col min="4864" max="4865" width="9" style="9" hidden="1" customWidth="1"/>
    <col min="4866" max="4866" width="13.4285714285714" style="9" customWidth="1"/>
    <col min="4867" max="4867" width="15.7142857142857" style="9" customWidth="1"/>
    <col min="4868" max="4868" width="15.1428571428571" style="9" customWidth="1"/>
    <col min="4869" max="4871" width="9" style="9" hidden="1" customWidth="1"/>
    <col min="4872" max="4872" width="15.7142857142857" style="9" customWidth="1"/>
    <col min="4873" max="4873" width="15.1428571428571" style="9" customWidth="1"/>
    <col min="4874" max="4874" width="9.14285714285714" style="9"/>
    <col min="4875" max="4875" width="12.5714285714286" style="9" customWidth="1"/>
    <col min="4876" max="4876" width="9.14285714285714" style="9"/>
    <col min="4877" max="4877" width="11.4285714285714" style="9" customWidth="1"/>
    <col min="4878" max="4878" width="11.5714285714286" style="9" customWidth="1"/>
    <col min="4879" max="5117" width="9.14285714285714" style="9"/>
    <col min="5118" max="5118" width="28.2857142857143" style="9" customWidth="1"/>
    <col min="5119" max="5119" width="61.8571428571429" style="9" customWidth="1"/>
    <col min="5120" max="5121" width="9" style="9" hidden="1" customWidth="1"/>
    <col min="5122" max="5122" width="13.4285714285714" style="9" customWidth="1"/>
    <col min="5123" max="5123" width="15.7142857142857" style="9" customWidth="1"/>
    <col min="5124" max="5124" width="15.1428571428571" style="9" customWidth="1"/>
    <col min="5125" max="5127" width="9" style="9" hidden="1" customWidth="1"/>
    <col min="5128" max="5128" width="15.7142857142857" style="9" customWidth="1"/>
    <col min="5129" max="5129" width="15.1428571428571" style="9" customWidth="1"/>
    <col min="5130" max="5130" width="9.14285714285714" style="9"/>
    <col min="5131" max="5131" width="12.5714285714286" style="9" customWidth="1"/>
    <col min="5132" max="5132" width="9.14285714285714" style="9"/>
    <col min="5133" max="5133" width="11.4285714285714" style="9" customWidth="1"/>
    <col min="5134" max="5134" width="11.5714285714286" style="9" customWidth="1"/>
    <col min="5135" max="5373" width="9.14285714285714" style="9"/>
    <col min="5374" max="5374" width="28.2857142857143" style="9" customWidth="1"/>
    <col min="5375" max="5375" width="61.8571428571429" style="9" customWidth="1"/>
    <col min="5376" max="5377" width="9" style="9" hidden="1" customWidth="1"/>
    <col min="5378" max="5378" width="13.4285714285714" style="9" customWidth="1"/>
    <col min="5379" max="5379" width="15.7142857142857" style="9" customWidth="1"/>
    <col min="5380" max="5380" width="15.1428571428571" style="9" customWidth="1"/>
    <col min="5381" max="5383" width="9" style="9" hidden="1" customWidth="1"/>
    <col min="5384" max="5384" width="15.7142857142857" style="9" customWidth="1"/>
    <col min="5385" max="5385" width="15.1428571428571" style="9" customWidth="1"/>
    <col min="5386" max="5386" width="9.14285714285714" style="9"/>
    <col min="5387" max="5387" width="12.5714285714286" style="9" customWidth="1"/>
    <col min="5388" max="5388" width="9.14285714285714" style="9"/>
    <col min="5389" max="5389" width="11.4285714285714" style="9" customWidth="1"/>
    <col min="5390" max="5390" width="11.5714285714286" style="9" customWidth="1"/>
    <col min="5391" max="5629" width="9.14285714285714" style="9"/>
    <col min="5630" max="5630" width="28.2857142857143" style="9" customWidth="1"/>
    <col min="5631" max="5631" width="61.8571428571429" style="9" customWidth="1"/>
    <col min="5632" max="5633" width="9" style="9" hidden="1" customWidth="1"/>
    <col min="5634" max="5634" width="13.4285714285714" style="9" customWidth="1"/>
    <col min="5635" max="5635" width="15.7142857142857" style="9" customWidth="1"/>
    <col min="5636" max="5636" width="15.1428571428571" style="9" customWidth="1"/>
    <col min="5637" max="5639" width="9" style="9" hidden="1" customWidth="1"/>
    <col min="5640" max="5640" width="15.7142857142857" style="9" customWidth="1"/>
    <col min="5641" max="5641" width="15.1428571428571" style="9" customWidth="1"/>
    <col min="5642" max="5642" width="9.14285714285714" style="9"/>
    <col min="5643" max="5643" width="12.5714285714286" style="9" customWidth="1"/>
    <col min="5644" max="5644" width="9.14285714285714" style="9"/>
    <col min="5645" max="5645" width="11.4285714285714" style="9" customWidth="1"/>
    <col min="5646" max="5646" width="11.5714285714286" style="9" customWidth="1"/>
    <col min="5647" max="5885" width="9.14285714285714" style="9"/>
    <col min="5886" max="5886" width="28.2857142857143" style="9" customWidth="1"/>
    <col min="5887" max="5887" width="61.8571428571429" style="9" customWidth="1"/>
    <col min="5888" max="5889" width="9" style="9" hidden="1" customWidth="1"/>
    <col min="5890" max="5890" width="13.4285714285714" style="9" customWidth="1"/>
    <col min="5891" max="5891" width="15.7142857142857" style="9" customWidth="1"/>
    <col min="5892" max="5892" width="15.1428571428571" style="9" customWidth="1"/>
    <col min="5893" max="5895" width="9" style="9" hidden="1" customWidth="1"/>
    <col min="5896" max="5896" width="15.7142857142857" style="9" customWidth="1"/>
    <col min="5897" max="5897" width="15.1428571428571" style="9" customWidth="1"/>
    <col min="5898" max="5898" width="9.14285714285714" style="9"/>
    <col min="5899" max="5899" width="12.5714285714286" style="9" customWidth="1"/>
    <col min="5900" max="5900" width="9.14285714285714" style="9"/>
    <col min="5901" max="5901" width="11.4285714285714" style="9" customWidth="1"/>
    <col min="5902" max="5902" width="11.5714285714286" style="9" customWidth="1"/>
    <col min="5903" max="6141" width="9.14285714285714" style="9"/>
    <col min="6142" max="6142" width="28.2857142857143" style="9" customWidth="1"/>
    <col min="6143" max="6143" width="61.8571428571429" style="9" customWidth="1"/>
    <col min="6144" max="6145" width="9" style="9" hidden="1" customWidth="1"/>
    <col min="6146" max="6146" width="13.4285714285714" style="9" customWidth="1"/>
    <col min="6147" max="6147" width="15.7142857142857" style="9" customWidth="1"/>
    <col min="6148" max="6148" width="15.1428571428571" style="9" customWidth="1"/>
    <col min="6149" max="6151" width="9" style="9" hidden="1" customWidth="1"/>
    <col min="6152" max="6152" width="15.7142857142857" style="9" customWidth="1"/>
    <col min="6153" max="6153" width="15.1428571428571" style="9" customWidth="1"/>
    <col min="6154" max="6154" width="9.14285714285714" style="9"/>
    <col min="6155" max="6155" width="12.5714285714286" style="9" customWidth="1"/>
    <col min="6156" max="6156" width="9.14285714285714" style="9"/>
    <col min="6157" max="6157" width="11.4285714285714" style="9" customWidth="1"/>
    <col min="6158" max="6158" width="11.5714285714286" style="9" customWidth="1"/>
    <col min="6159" max="6397" width="9.14285714285714" style="9"/>
    <col min="6398" max="6398" width="28.2857142857143" style="9" customWidth="1"/>
    <col min="6399" max="6399" width="61.8571428571429" style="9" customWidth="1"/>
    <col min="6400" max="6401" width="9" style="9" hidden="1" customWidth="1"/>
    <col min="6402" max="6402" width="13.4285714285714" style="9" customWidth="1"/>
    <col min="6403" max="6403" width="15.7142857142857" style="9" customWidth="1"/>
    <col min="6404" max="6404" width="15.1428571428571" style="9" customWidth="1"/>
    <col min="6405" max="6407" width="9" style="9" hidden="1" customWidth="1"/>
    <col min="6408" max="6408" width="15.7142857142857" style="9" customWidth="1"/>
    <col min="6409" max="6409" width="15.1428571428571" style="9" customWidth="1"/>
    <col min="6410" max="6410" width="9.14285714285714" style="9"/>
    <col min="6411" max="6411" width="12.5714285714286" style="9" customWidth="1"/>
    <col min="6412" max="6412" width="9.14285714285714" style="9"/>
    <col min="6413" max="6413" width="11.4285714285714" style="9" customWidth="1"/>
    <col min="6414" max="6414" width="11.5714285714286" style="9" customWidth="1"/>
    <col min="6415" max="6653" width="9.14285714285714" style="9"/>
    <col min="6654" max="6654" width="28.2857142857143" style="9" customWidth="1"/>
    <col min="6655" max="6655" width="61.8571428571429" style="9" customWidth="1"/>
    <col min="6656" max="6657" width="9" style="9" hidden="1" customWidth="1"/>
    <col min="6658" max="6658" width="13.4285714285714" style="9" customWidth="1"/>
    <col min="6659" max="6659" width="15.7142857142857" style="9" customWidth="1"/>
    <col min="6660" max="6660" width="15.1428571428571" style="9" customWidth="1"/>
    <col min="6661" max="6663" width="9" style="9" hidden="1" customWidth="1"/>
    <col min="6664" max="6664" width="15.7142857142857" style="9" customWidth="1"/>
    <col min="6665" max="6665" width="15.1428571428571" style="9" customWidth="1"/>
    <col min="6666" max="6666" width="9.14285714285714" style="9"/>
    <col min="6667" max="6667" width="12.5714285714286" style="9" customWidth="1"/>
    <col min="6668" max="6668" width="9.14285714285714" style="9"/>
    <col min="6669" max="6669" width="11.4285714285714" style="9" customWidth="1"/>
    <col min="6670" max="6670" width="11.5714285714286" style="9" customWidth="1"/>
    <col min="6671" max="6909" width="9.14285714285714" style="9"/>
    <col min="6910" max="6910" width="28.2857142857143" style="9" customWidth="1"/>
    <col min="6911" max="6911" width="61.8571428571429" style="9" customWidth="1"/>
    <col min="6912" max="6913" width="9" style="9" hidden="1" customWidth="1"/>
    <col min="6914" max="6914" width="13.4285714285714" style="9" customWidth="1"/>
    <col min="6915" max="6915" width="15.7142857142857" style="9" customWidth="1"/>
    <col min="6916" max="6916" width="15.1428571428571" style="9" customWidth="1"/>
    <col min="6917" max="6919" width="9" style="9" hidden="1" customWidth="1"/>
    <col min="6920" max="6920" width="15.7142857142857" style="9" customWidth="1"/>
    <col min="6921" max="6921" width="15.1428571428571" style="9" customWidth="1"/>
    <col min="6922" max="6922" width="9.14285714285714" style="9"/>
    <col min="6923" max="6923" width="12.5714285714286" style="9" customWidth="1"/>
    <col min="6924" max="6924" width="9.14285714285714" style="9"/>
    <col min="6925" max="6925" width="11.4285714285714" style="9" customWidth="1"/>
    <col min="6926" max="6926" width="11.5714285714286" style="9" customWidth="1"/>
    <col min="6927" max="7165" width="9.14285714285714" style="9"/>
    <col min="7166" max="7166" width="28.2857142857143" style="9" customWidth="1"/>
    <col min="7167" max="7167" width="61.8571428571429" style="9" customWidth="1"/>
    <col min="7168" max="7169" width="9" style="9" hidden="1" customWidth="1"/>
    <col min="7170" max="7170" width="13.4285714285714" style="9" customWidth="1"/>
    <col min="7171" max="7171" width="15.7142857142857" style="9" customWidth="1"/>
    <col min="7172" max="7172" width="15.1428571428571" style="9" customWidth="1"/>
    <col min="7173" max="7175" width="9" style="9" hidden="1" customWidth="1"/>
    <col min="7176" max="7176" width="15.7142857142857" style="9" customWidth="1"/>
    <col min="7177" max="7177" width="15.1428571428571" style="9" customWidth="1"/>
    <col min="7178" max="7178" width="9.14285714285714" style="9"/>
    <col min="7179" max="7179" width="12.5714285714286" style="9" customWidth="1"/>
    <col min="7180" max="7180" width="9.14285714285714" style="9"/>
    <col min="7181" max="7181" width="11.4285714285714" style="9" customWidth="1"/>
    <col min="7182" max="7182" width="11.5714285714286" style="9" customWidth="1"/>
    <col min="7183" max="7421" width="9.14285714285714" style="9"/>
    <col min="7422" max="7422" width="28.2857142857143" style="9" customWidth="1"/>
    <col min="7423" max="7423" width="61.8571428571429" style="9" customWidth="1"/>
    <col min="7424" max="7425" width="9" style="9" hidden="1" customWidth="1"/>
    <col min="7426" max="7426" width="13.4285714285714" style="9" customWidth="1"/>
    <col min="7427" max="7427" width="15.7142857142857" style="9" customWidth="1"/>
    <col min="7428" max="7428" width="15.1428571428571" style="9" customWidth="1"/>
    <col min="7429" max="7431" width="9" style="9" hidden="1" customWidth="1"/>
    <col min="7432" max="7432" width="15.7142857142857" style="9" customWidth="1"/>
    <col min="7433" max="7433" width="15.1428571428571" style="9" customWidth="1"/>
    <col min="7434" max="7434" width="9.14285714285714" style="9"/>
    <col min="7435" max="7435" width="12.5714285714286" style="9" customWidth="1"/>
    <col min="7436" max="7436" width="9.14285714285714" style="9"/>
    <col min="7437" max="7437" width="11.4285714285714" style="9" customWidth="1"/>
    <col min="7438" max="7438" width="11.5714285714286" style="9" customWidth="1"/>
    <col min="7439" max="7677" width="9.14285714285714" style="9"/>
    <col min="7678" max="7678" width="28.2857142857143" style="9" customWidth="1"/>
    <col min="7679" max="7679" width="61.8571428571429" style="9" customWidth="1"/>
    <col min="7680" max="7681" width="9" style="9" hidden="1" customWidth="1"/>
    <col min="7682" max="7682" width="13.4285714285714" style="9" customWidth="1"/>
    <col min="7683" max="7683" width="15.7142857142857" style="9" customWidth="1"/>
    <col min="7684" max="7684" width="15.1428571428571" style="9" customWidth="1"/>
    <col min="7685" max="7687" width="9" style="9" hidden="1" customWidth="1"/>
    <col min="7688" max="7688" width="15.7142857142857" style="9" customWidth="1"/>
    <col min="7689" max="7689" width="15.1428571428571" style="9" customWidth="1"/>
    <col min="7690" max="7690" width="9.14285714285714" style="9"/>
    <col min="7691" max="7691" width="12.5714285714286" style="9" customWidth="1"/>
    <col min="7692" max="7692" width="9.14285714285714" style="9"/>
    <col min="7693" max="7693" width="11.4285714285714" style="9" customWidth="1"/>
    <col min="7694" max="7694" width="11.5714285714286" style="9" customWidth="1"/>
    <col min="7695" max="7933" width="9.14285714285714" style="9"/>
    <col min="7934" max="7934" width="28.2857142857143" style="9" customWidth="1"/>
    <col min="7935" max="7935" width="61.8571428571429" style="9" customWidth="1"/>
    <col min="7936" max="7937" width="9" style="9" hidden="1" customWidth="1"/>
    <col min="7938" max="7938" width="13.4285714285714" style="9" customWidth="1"/>
    <col min="7939" max="7939" width="15.7142857142857" style="9" customWidth="1"/>
    <col min="7940" max="7940" width="15.1428571428571" style="9" customWidth="1"/>
    <col min="7941" max="7943" width="9" style="9" hidden="1" customWidth="1"/>
    <col min="7944" max="7944" width="15.7142857142857" style="9" customWidth="1"/>
    <col min="7945" max="7945" width="15.1428571428571" style="9" customWidth="1"/>
    <col min="7946" max="7946" width="9.14285714285714" style="9"/>
    <col min="7947" max="7947" width="12.5714285714286" style="9" customWidth="1"/>
    <col min="7948" max="7948" width="9.14285714285714" style="9"/>
    <col min="7949" max="7949" width="11.4285714285714" style="9" customWidth="1"/>
    <col min="7950" max="7950" width="11.5714285714286" style="9" customWidth="1"/>
    <col min="7951" max="8189" width="9.14285714285714" style="9"/>
    <col min="8190" max="8190" width="28.2857142857143" style="9" customWidth="1"/>
    <col min="8191" max="8191" width="61.8571428571429" style="9" customWidth="1"/>
    <col min="8192" max="8193" width="9" style="9" hidden="1" customWidth="1"/>
    <col min="8194" max="8194" width="13.4285714285714" style="9" customWidth="1"/>
    <col min="8195" max="8195" width="15.7142857142857" style="9" customWidth="1"/>
    <col min="8196" max="8196" width="15.1428571428571" style="9" customWidth="1"/>
    <col min="8197" max="8199" width="9" style="9" hidden="1" customWidth="1"/>
    <col min="8200" max="8200" width="15.7142857142857" style="9" customWidth="1"/>
    <col min="8201" max="8201" width="15.1428571428571" style="9" customWidth="1"/>
    <col min="8202" max="8202" width="9.14285714285714" style="9"/>
    <col min="8203" max="8203" width="12.5714285714286" style="9" customWidth="1"/>
    <col min="8204" max="8204" width="9.14285714285714" style="9"/>
    <col min="8205" max="8205" width="11.4285714285714" style="9" customWidth="1"/>
    <col min="8206" max="8206" width="11.5714285714286" style="9" customWidth="1"/>
    <col min="8207" max="8445" width="9.14285714285714" style="9"/>
    <col min="8446" max="8446" width="28.2857142857143" style="9" customWidth="1"/>
    <col min="8447" max="8447" width="61.8571428571429" style="9" customWidth="1"/>
    <col min="8448" max="8449" width="9" style="9" hidden="1" customWidth="1"/>
    <col min="8450" max="8450" width="13.4285714285714" style="9" customWidth="1"/>
    <col min="8451" max="8451" width="15.7142857142857" style="9" customWidth="1"/>
    <col min="8452" max="8452" width="15.1428571428571" style="9" customWidth="1"/>
    <col min="8453" max="8455" width="9" style="9" hidden="1" customWidth="1"/>
    <col min="8456" max="8456" width="15.7142857142857" style="9" customWidth="1"/>
    <col min="8457" max="8457" width="15.1428571428571" style="9" customWidth="1"/>
    <col min="8458" max="8458" width="9.14285714285714" style="9"/>
    <col min="8459" max="8459" width="12.5714285714286" style="9" customWidth="1"/>
    <col min="8460" max="8460" width="9.14285714285714" style="9"/>
    <col min="8461" max="8461" width="11.4285714285714" style="9" customWidth="1"/>
    <col min="8462" max="8462" width="11.5714285714286" style="9" customWidth="1"/>
    <col min="8463" max="8701" width="9.14285714285714" style="9"/>
    <col min="8702" max="8702" width="28.2857142857143" style="9" customWidth="1"/>
    <col min="8703" max="8703" width="61.8571428571429" style="9" customWidth="1"/>
    <col min="8704" max="8705" width="9" style="9" hidden="1" customWidth="1"/>
    <col min="8706" max="8706" width="13.4285714285714" style="9" customWidth="1"/>
    <col min="8707" max="8707" width="15.7142857142857" style="9" customWidth="1"/>
    <col min="8708" max="8708" width="15.1428571428571" style="9" customWidth="1"/>
    <col min="8709" max="8711" width="9" style="9" hidden="1" customWidth="1"/>
    <col min="8712" max="8712" width="15.7142857142857" style="9" customWidth="1"/>
    <col min="8713" max="8713" width="15.1428571428571" style="9" customWidth="1"/>
    <col min="8714" max="8714" width="9.14285714285714" style="9"/>
    <col min="8715" max="8715" width="12.5714285714286" style="9" customWidth="1"/>
    <col min="8716" max="8716" width="9.14285714285714" style="9"/>
    <col min="8717" max="8717" width="11.4285714285714" style="9" customWidth="1"/>
    <col min="8718" max="8718" width="11.5714285714286" style="9" customWidth="1"/>
    <col min="8719" max="8957" width="9.14285714285714" style="9"/>
    <col min="8958" max="8958" width="28.2857142857143" style="9" customWidth="1"/>
    <col min="8959" max="8959" width="61.8571428571429" style="9" customWidth="1"/>
    <col min="8960" max="8961" width="9" style="9" hidden="1" customWidth="1"/>
    <col min="8962" max="8962" width="13.4285714285714" style="9" customWidth="1"/>
    <col min="8963" max="8963" width="15.7142857142857" style="9" customWidth="1"/>
    <col min="8964" max="8964" width="15.1428571428571" style="9" customWidth="1"/>
    <col min="8965" max="8967" width="9" style="9" hidden="1" customWidth="1"/>
    <col min="8968" max="8968" width="15.7142857142857" style="9" customWidth="1"/>
    <col min="8969" max="8969" width="15.1428571428571" style="9" customWidth="1"/>
    <col min="8970" max="8970" width="9.14285714285714" style="9"/>
    <col min="8971" max="8971" width="12.5714285714286" style="9" customWidth="1"/>
    <col min="8972" max="8972" width="9.14285714285714" style="9"/>
    <col min="8973" max="8973" width="11.4285714285714" style="9" customWidth="1"/>
    <col min="8974" max="8974" width="11.5714285714286" style="9" customWidth="1"/>
    <col min="8975" max="9213" width="9.14285714285714" style="9"/>
    <col min="9214" max="9214" width="28.2857142857143" style="9" customWidth="1"/>
    <col min="9215" max="9215" width="61.8571428571429" style="9" customWidth="1"/>
    <col min="9216" max="9217" width="9" style="9" hidden="1" customWidth="1"/>
    <col min="9218" max="9218" width="13.4285714285714" style="9" customWidth="1"/>
    <col min="9219" max="9219" width="15.7142857142857" style="9" customWidth="1"/>
    <col min="9220" max="9220" width="15.1428571428571" style="9" customWidth="1"/>
    <col min="9221" max="9223" width="9" style="9" hidden="1" customWidth="1"/>
    <col min="9224" max="9224" width="15.7142857142857" style="9" customWidth="1"/>
    <col min="9225" max="9225" width="15.1428571428571" style="9" customWidth="1"/>
    <col min="9226" max="9226" width="9.14285714285714" style="9"/>
    <col min="9227" max="9227" width="12.5714285714286" style="9" customWidth="1"/>
    <col min="9228" max="9228" width="9.14285714285714" style="9"/>
    <col min="9229" max="9229" width="11.4285714285714" style="9" customWidth="1"/>
    <col min="9230" max="9230" width="11.5714285714286" style="9" customWidth="1"/>
    <col min="9231" max="9469" width="9.14285714285714" style="9"/>
    <col min="9470" max="9470" width="28.2857142857143" style="9" customWidth="1"/>
    <col min="9471" max="9471" width="61.8571428571429" style="9" customWidth="1"/>
    <col min="9472" max="9473" width="9" style="9" hidden="1" customWidth="1"/>
    <col min="9474" max="9474" width="13.4285714285714" style="9" customWidth="1"/>
    <col min="9475" max="9475" width="15.7142857142857" style="9" customWidth="1"/>
    <col min="9476" max="9476" width="15.1428571428571" style="9" customWidth="1"/>
    <col min="9477" max="9479" width="9" style="9" hidden="1" customWidth="1"/>
    <col min="9480" max="9480" width="15.7142857142857" style="9" customWidth="1"/>
    <col min="9481" max="9481" width="15.1428571428571" style="9" customWidth="1"/>
    <col min="9482" max="9482" width="9.14285714285714" style="9"/>
    <col min="9483" max="9483" width="12.5714285714286" style="9" customWidth="1"/>
    <col min="9484" max="9484" width="9.14285714285714" style="9"/>
    <col min="9485" max="9485" width="11.4285714285714" style="9" customWidth="1"/>
    <col min="9486" max="9486" width="11.5714285714286" style="9" customWidth="1"/>
    <col min="9487" max="9725" width="9.14285714285714" style="9"/>
    <col min="9726" max="9726" width="28.2857142857143" style="9" customWidth="1"/>
    <col min="9727" max="9727" width="61.8571428571429" style="9" customWidth="1"/>
    <col min="9728" max="9729" width="9" style="9" hidden="1" customWidth="1"/>
    <col min="9730" max="9730" width="13.4285714285714" style="9" customWidth="1"/>
    <col min="9731" max="9731" width="15.7142857142857" style="9" customWidth="1"/>
    <col min="9732" max="9732" width="15.1428571428571" style="9" customWidth="1"/>
    <col min="9733" max="9735" width="9" style="9" hidden="1" customWidth="1"/>
    <col min="9736" max="9736" width="15.7142857142857" style="9" customWidth="1"/>
    <col min="9737" max="9737" width="15.1428571428571" style="9" customWidth="1"/>
    <col min="9738" max="9738" width="9.14285714285714" style="9"/>
    <col min="9739" max="9739" width="12.5714285714286" style="9" customWidth="1"/>
    <col min="9740" max="9740" width="9.14285714285714" style="9"/>
    <col min="9741" max="9741" width="11.4285714285714" style="9" customWidth="1"/>
    <col min="9742" max="9742" width="11.5714285714286" style="9" customWidth="1"/>
    <col min="9743" max="9981" width="9.14285714285714" style="9"/>
    <col min="9982" max="9982" width="28.2857142857143" style="9" customWidth="1"/>
    <col min="9983" max="9983" width="61.8571428571429" style="9" customWidth="1"/>
    <col min="9984" max="9985" width="9" style="9" hidden="1" customWidth="1"/>
    <col min="9986" max="9986" width="13.4285714285714" style="9" customWidth="1"/>
    <col min="9987" max="9987" width="15.7142857142857" style="9" customWidth="1"/>
    <col min="9988" max="9988" width="15.1428571428571" style="9" customWidth="1"/>
    <col min="9989" max="9991" width="9" style="9" hidden="1" customWidth="1"/>
    <col min="9992" max="9992" width="15.7142857142857" style="9" customWidth="1"/>
    <col min="9993" max="9993" width="15.1428571428571" style="9" customWidth="1"/>
    <col min="9994" max="9994" width="9.14285714285714" style="9"/>
    <col min="9995" max="9995" width="12.5714285714286" style="9" customWidth="1"/>
    <col min="9996" max="9996" width="9.14285714285714" style="9"/>
    <col min="9997" max="9997" width="11.4285714285714" style="9" customWidth="1"/>
    <col min="9998" max="9998" width="11.5714285714286" style="9" customWidth="1"/>
    <col min="9999" max="10237" width="9.14285714285714" style="9"/>
    <col min="10238" max="10238" width="28.2857142857143" style="9" customWidth="1"/>
    <col min="10239" max="10239" width="61.8571428571429" style="9" customWidth="1"/>
    <col min="10240" max="10241" width="9" style="9" hidden="1" customWidth="1"/>
    <col min="10242" max="10242" width="13.4285714285714" style="9" customWidth="1"/>
    <col min="10243" max="10243" width="15.7142857142857" style="9" customWidth="1"/>
    <col min="10244" max="10244" width="15.1428571428571" style="9" customWidth="1"/>
    <col min="10245" max="10247" width="9" style="9" hidden="1" customWidth="1"/>
    <col min="10248" max="10248" width="15.7142857142857" style="9" customWidth="1"/>
    <col min="10249" max="10249" width="15.1428571428571" style="9" customWidth="1"/>
    <col min="10250" max="10250" width="9.14285714285714" style="9"/>
    <col min="10251" max="10251" width="12.5714285714286" style="9" customWidth="1"/>
    <col min="10252" max="10252" width="9.14285714285714" style="9"/>
    <col min="10253" max="10253" width="11.4285714285714" style="9" customWidth="1"/>
    <col min="10254" max="10254" width="11.5714285714286" style="9" customWidth="1"/>
    <col min="10255" max="10493" width="9.14285714285714" style="9"/>
    <col min="10494" max="10494" width="28.2857142857143" style="9" customWidth="1"/>
    <col min="10495" max="10495" width="61.8571428571429" style="9" customWidth="1"/>
    <col min="10496" max="10497" width="9" style="9" hidden="1" customWidth="1"/>
    <col min="10498" max="10498" width="13.4285714285714" style="9" customWidth="1"/>
    <col min="10499" max="10499" width="15.7142857142857" style="9" customWidth="1"/>
    <col min="10500" max="10500" width="15.1428571428571" style="9" customWidth="1"/>
    <col min="10501" max="10503" width="9" style="9" hidden="1" customWidth="1"/>
    <col min="10504" max="10504" width="15.7142857142857" style="9" customWidth="1"/>
    <col min="10505" max="10505" width="15.1428571428571" style="9" customWidth="1"/>
    <col min="10506" max="10506" width="9.14285714285714" style="9"/>
    <col min="10507" max="10507" width="12.5714285714286" style="9" customWidth="1"/>
    <col min="10508" max="10508" width="9.14285714285714" style="9"/>
    <col min="10509" max="10509" width="11.4285714285714" style="9" customWidth="1"/>
    <col min="10510" max="10510" width="11.5714285714286" style="9" customWidth="1"/>
    <col min="10511" max="10749" width="9.14285714285714" style="9"/>
    <col min="10750" max="10750" width="28.2857142857143" style="9" customWidth="1"/>
    <col min="10751" max="10751" width="61.8571428571429" style="9" customWidth="1"/>
    <col min="10752" max="10753" width="9" style="9" hidden="1" customWidth="1"/>
    <col min="10754" max="10754" width="13.4285714285714" style="9" customWidth="1"/>
    <col min="10755" max="10755" width="15.7142857142857" style="9" customWidth="1"/>
    <col min="10756" max="10756" width="15.1428571428571" style="9" customWidth="1"/>
    <col min="10757" max="10759" width="9" style="9" hidden="1" customWidth="1"/>
    <col min="10760" max="10760" width="15.7142857142857" style="9" customWidth="1"/>
    <col min="10761" max="10761" width="15.1428571428571" style="9" customWidth="1"/>
    <col min="10762" max="10762" width="9.14285714285714" style="9"/>
    <col min="10763" max="10763" width="12.5714285714286" style="9" customWidth="1"/>
    <col min="10764" max="10764" width="9.14285714285714" style="9"/>
    <col min="10765" max="10765" width="11.4285714285714" style="9" customWidth="1"/>
    <col min="10766" max="10766" width="11.5714285714286" style="9" customWidth="1"/>
    <col min="10767" max="11005" width="9.14285714285714" style="9"/>
    <col min="11006" max="11006" width="28.2857142857143" style="9" customWidth="1"/>
    <col min="11007" max="11007" width="61.8571428571429" style="9" customWidth="1"/>
    <col min="11008" max="11009" width="9" style="9" hidden="1" customWidth="1"/>
    <col min="11010" max="11010" width="13.4285714285714" style="9" customWidth="1"/>
    <col min="11011" max="11011" width="15.7142857142857" style="9" customWidth="1"/>
    <col min="11012" max="11012" width="15.1428571428571" style="9" customWidth="1"/>
    <col min="11013" max="11015" width="9" style="9" hidden="1" customWidth="1"/>
    <col min="11016" max="11016" width="15.7142857142857" style="9" customWidth="1"/>
    <col min="11017" max="11017" width="15.1428571428571" style="9" customWidth="1"/>
    <col min="11018" max="11018" width="9.14285714285714" style="9"/>
    <col min="11019" max="11019" width="12.5714285714286" style="9" customWidth="1"/>
    <col min="11020" max="11020" width="9.14285714285714" style="9"/>
    <col min="11021" max="11021" width="11.4285714285714" style="9" customWidth="1"/>
    <col min="11022" max="11022" width="11.5714285714286" style="9" customWidth="1"/>
    <col min="11023" max="11261" width="9.14285714285714" style="9"/>
    <col min="11262" max="11262" width="28.2857142857143" style="9" customWidth="1"/>
    <col min="11263" max="11263" width="61.8571428571429" style="9" customWidth="1"/>
    <col min="11264" max="11265" width="9" style="9" hidden="1" customWidth="1"/>
    <col min="11266" max="11266" width="13.4285714285714" style="9" customWidth="1"/>
    <col min="11267" max="11267" width="15.7142857142857" style="9" customWidth="1"/>
    <col min="11268" max="11268" width="15.1428571428571" style="9" customWidth="1"/>
    <col min="11269" max="11271" width="9" style="9" hidden="1" customWidth="1"/>
    <col min="11272" max="11272" width="15.7142857142857" style="9" customWidth="1"/>
    <col min="11273" max="11273" width="15.1428571428571" style="9" customWidth="1"/>
    <col min="11274" max="11274" width="9.14285714285714" style="9"/>
    <col min="11275" max="11275" width="12.5714285714286" style="9" customWidth="1"/>
    <col min="11276" max="11276" width="9.14285714285714" style="9"/>
    <col min="11277" max="11277" width="11.4285714285714" style="9" customWidth="1"/>
    <col min="11278" max="11278" width="11.5714285714286" style="9" customWidth="1"/>
    <col min="11279" max="11517" width="9.14285714285714" style="9"/>
    <col min="11518" max="11518" width="28.2857142857143" style="9" customWidth="1"/>
    <col min="11519" max="11519" width="61.8571428571429" style="9" customWidth="1"/>
    <col min="11520" max="11521" width="9" style="9" hidden="1" customWidth="1"/>
    <col min="11522" max="11522" width="13.4285714285714" style="9" customWidth="1"/>
    <col min="11523" max="11523" width="15.7142857142857" style="9" customWidth="1"/>
    <col min="11524" max="11524" width="15.1428571428571" style="9" customWidth="1"/>
    <col min="11525" max="11527" width="9" style="9" hidden="1" customWidth="1"/>
    <col min="11528" max="11528" width="15.7142857142857" style="9" customWidth="1"/>
    <col min="11529" max="11529" width="15.1428571428571" style="9" customWidth="1"/>
    <col min="11530" max="11530" width="9.14285714285714" style="9"/>
    <col min="11531" max="11531" width="12.5714285714286" style="9" customWidth="1"/>
    <col min="11532" max="11532" width="9.14285714285714" style="9"/>
    <col min="11533" max="11533" width="11.4285714285714" style="9" customWidth="1"/>
    <col min="11534" max="11534" width="11.5714285714286" style="9" customWidth="1"/>
    <col min="11535" max="11773" width="9.14285714285714" style="9"/>
    <col min="11774" max="11774" width="28.2857142857143" style="9" customWidth="1"/>
    <col min="11775" max="11775" width="61.8571428571429" style="9" customWidth="1"/>
    <col min="11776" max="11777" width="9" style="9" hidden="1" customWidth="1"/>
    <col min="11778" max="11778" width="13.4285714285714" style="9" customWidth="1"/>
    <col min="11779" max="11779" width="15.7142857142857" style="9" customWidth="1"/>
    <col min="11780" max="11780" width="15.1428571428571" style="9" customWidth="1"/>
    <col min="11781" max="11783" width="9" style="9" hidden="1" customWidth="1"/>
    <col min="11784" max="11784" width="15.7142857142857" style="9" customWidth="1"/>
    <col min="11785" max="11785" width="15.1428571428571" style="9" customWidth="1"/>
    <col min="11786" max="11786" width="9.14285714285714" style="9"/>
    <col min="11787" max="11787" width="12.5714285714286" style="9" customWidth="1"/>
    <col min="11788" max="11788" width="9.14285714285714" style="9"/>
    <col min="11789" max="11789" width="11.4285714285714" style="9" customWidth="1"/>
    <col min="11790" max="11790" width="11.5714285714286" style="9" customWidth="1"/>
    <col min="11791" max="12029" width="9.14285714285714" style="9"/>
    <col min="12030" max="12030" width="28.2857142857143" style="9" customWidth="1"/>
    <col min="12031" max="12031" width="61.8571428571429" style="9" customWidth="1"/>
    <col min="12032" max="12033" width="9" style="9" hidden="1" customWidth="1"/>
    <col min="12034" max="12034" width="13.4285714285714" style="9" customWidth="1"/>
    <col min="12035" max="12035" width="15.7142857142857" style="9" customWidth="1"/>
    <col min="12036" max="12036" width="15.1428571428571" style="9" customWidth="1"/>
    <col min="12037" max="12039" width="9" style="9" hidden="1" customWidth="1"/>
    <col min="12040" max="12040" width="15.7142857142857" style="9" customWidth="1"/>
    <col min="12041" max="12041" width="15.1428571428571" style="9" customWidth="1"/>
    <col min="12042" max="12042" width="9.14285714285714" style="9"/>
    <col min="12043" max="12043" width="12.5714285714286" style="9" customWidth="1"/>
    <col min="12044" max="12044" width="9.14285714285714" style="9"/>
    <col min="12045" max="12045" width="11.4285714285714" style="9" customWidth="1"/>
    <col min="12046" max="12046" width="11.5714285714286" style="9" customWidth="1"/>
    <col min="12047" max="12285" width="9.14285714285714" style="9"/>
    <col min="12286" max="12286" width="28.2857142857143" style="9" customWidth="1"/>
    <col min="12287" max="12287" width="61.8571428571429" style="9" customWidth="1"/>
    <col min="12288" max="12289" width="9" style="9" hidden="1" customWidth="1"/>
    <col min="12290" max="12290" width="13.4285714285714" style="9" customWidth="1"/>
    <col min="12291" max="12291" width="15.7142857142857" style="9" customWidth="1"/>
    <col min="12292" max="12292" width="15.1428571428571" style="9" customWidth="1"/>
    <col min="12293" max="12295" width="9" style="9" hidden="1" customWidth="1"/>
    <col min="12296" max="12296" width="15.7142857142857" style="9" customWidth="1"/>
    <col min="12297" max="12297" width="15.1428571428571" style="9" customWidth="1"/>
    <col min="12298" max="12298" width="9.14285714285714" style="9"/>
    <col min="12299" max="12299" width="12.5714285714286" style="9" customWidth="1"/>
    <col min="12300" max="12300" width="9.14285714285714" style="9"/>
    <col min="12301" max="12301" width="11.4285714285714" style="9" customWidth="1"/>
    <col min="12302" max="12302" width="11.5714285714286" style="9" customWidth="1"/>
    <col min="12303" max="12541" width="9.14285714285714" style="9"/>
    <col min="12542" max="12542" width="28.2857142857143" style="9" customWidth="1"/>
    <col min="12543" max="12543" width="61.8571428571429" style="9" customWidth="1"/>
    <col min="12544" max="12545" width="9" style="9" hidden="1" customWidth="1"/>
    <col min="12546" max="12546" width="13.4285714285714" style="9" customWidth="1"/>
    <col min="12547" max="12547" width="15.7142857142857" style="9" customWidth="1"/>
    <col min="12548" max="12548" width="15.1428571428571" style="9" customWidth="1"/>
    <col min="12549" max="12551" width="9" style="9" hidden="1" customWidth="1"/>
    <col min="12552" max="12552" width="15.7142857142857" style="9" customWidth="1"/>
    <col min="12553" max="12553" width="15.1428571428571" style="9" customWidth="1"/>
    <col min="12554" max="12554" width="9.14285714285714" style="9"/>
    <col min="12555" max="12555" width="12.5714285714286" style="9" customWidth="1"/>
    <col min="12556" max="12556" width="9.14285714285714" style="9"/>
    <col min="12557" max="12557" width="11.4285714285714" style="9" customWidth="1"/>
    <col min="12558" max="12558" width="11.5714285714286" style="9" customWidth="1"/>
    <col min="12559" max="12797" width="9.14285714285714" style="9"/>
    <col min="12798" max="12798" width="28.2857142857143" style="9" customWidth="1"/>
    <col min="12799" max="12799" width="61.8571428571429" style="9" customWidth="1"/>
    <col min="12800" max="12801" width="9" style="9" hidden="1" customWidth="1"/>
    <col min="12802" max="12802" width="13.4285714285714" style="9" customWidth="1"/>
    <col min="12803" max="12803" width="15.7142857142857" style="9" customWidth="1"/>
    <col min="12804" max="12804" width="15.1428571428571" style="9" customWidth="1"/>
    <col min="12805" max="12807" width="9" style="9" hidden="1" customWidth="1"/>
    <col min="12808" max="12808" width="15.7142857142857" style="9" customWidth="1"/>
    <col min="12809" max="12809" width="15.1428571428571" style="9" customWidth="1"/>
    <col min="12810" max="12810" width="9.14285714285714" style="9"/>
    <col min="12811" max="12811" width="12.5714285714286" style="9" customWidth="1"/>
    <col min="12812" max="12812" width="9.14285714285714" style="9"/>
    <col min="12813" max="12813" width="11.4285714285714" style="9" customWidth="1"/>
    <col min="12814" max="12814" width="11.5714285714286" style="9" customWidth="1"/>
    <col min="12815" max="13053" width="9.14285714285714" style="9"/>
    <col min="13054" max="13054" width="28.2857142857143" style="9" customWidth="1"/>
    <col min="13055" max="13055" width="61.8571428571429" style="9" customWidth="1"/>
    <col min="13056" max="13057" width="9" style="9" hidden="1" customWidth="1"/>
    <col min="13058" max="13058" width="13.4285714285714" style="9" customWidth="1"/>
    <col min="13059" max="13059" width="15.7142857142857" style="9" customWidth="1"/>
    <col min="13060" max="13060" width="15.1428571428571" style="9" customWidth="1"/>
    <col min="13061" max="13063" width="9" style="9" hidden="1" customWidth="1"/>
    <col min="13064" max="13064" width="15.7142857142857" style="9" customWidth="1"/>
    <col min="13065" max="13065" width="15.1428571428571" style="9" customWidth="1"/>
    <col min="13066" max="13066" width="9.14285714285714" style="9"/>
    <col min="13067" max="13067" width="12.5714285714286" style="9" customWidth="1"/>
    <col min="13068" max="13068" width="9.14285714285714" style="9"/>
    <col min="13069" max="13069" width="11.4285714285714" style="9" customWidth="1"/>
    <col min="13070" max="13070" width="11.5714285714286" style="9" customWidth="1"/>
    <col min="13071" max="13309" width="9.14285714285714" style="9"/>
    <col min="13310" max="13310" width="28.2857142857143" style="9" customWidth="1"/>
    <col min="13311" max="13311" width="61.8571428571429" style="9" customWidth="1"/>
    <col min="13312" max="13313" width="9" style="9" hidden="1" customWidth="1"/>
    <col min="13314" max="13314" width="13.4285714285714" style="9" customWidth="1"/>
    <col min="13315" max="13315" width="15.7142857142857" style="9" customWidth="1"/>
    <col min="13316" max="13316" width="15.1428571428571" style="9" customWidth="1"/>
    <col min="13317" max="13319" width="9" style="9" hidden="1" customWidth="1"/>
    <col min="13320" max="13320" width="15.7142857142857" style="9" customWidth="1"/>
    <col min="13321" max="13321" width="15.1428571428571" style="9" customWidth="1"/>
    <col min="13322" max="13322" width="9.14285714285714" style="9"/>
    <col min="13323" max="13323" width="12.5714285714286" style="9" customWidth="1"/>
    <col min="13324" max="13324" width="9.14285714285714" style="9"/>
    <col min="13325" max="13325" width="11.4285714285714" style="9" customWidth="1"/>
    <col min="13326" max="13326" width="11.5714285714286" style="9" customWidth="1"/>
    <col min="13327" max="13565" width="9.14285714285714" style="9"/>
    <col min="13566" max="13566" width="28.2857142857143" style="9" customWidth="1"/>
    <col min="13567" max="13567" width="61.8571428571429" style="9" customWidth="1"/>
    <col min="13568" max="13569" width="9" style="9" hidden="1" customWidth="1"/>
    <col min="13570" max="13570" width="13.4285714285714" style="9" customWidth="1"/>
    <col min="13571" max="13571" width="15.7142857142857" style="9" customWidth="1"/>
    <col min="13572" max="13572" width="15.1428571428571" style="9" customWidth="1"/>
    <col min="13573" max="13575" width="9" style="9" hidden="1" customWidth="1"/>
    <col min="13576" max="13576" width="15.7142857142857" style="9" customWidth="1"/>
    <col min="13577" max="13577" width="15.1428571428571" style="9" customWidth="1"/>
    <col min="13578" max="13578" width="9.14285714285714" style="9"/>
    <col min="13579" max="13579" width="12.5714285714286" style="9" customWidth="1"/>
    <col min="13580" max="13580" width="9.14285714285714" style="9"/>
    <col min="13581" max="13581" width="11.4285714285714" style="9" customWidth="1"/>
    <col min="13582" max="13582" width="11.5714285714286" style="9" customWidth="1"/>
    <col min="13583" max="13821" width="9.14285714285714" style="9"/>
    <col min="13822" max="13822" width="28.2857142857143" style="9" customWidth="1"/>
    <col min="13823" max="13823" width="61.8571428571429" style="9" customWidth="1"/>
    <col min="13824" max="13825" width="9" style="9" hidden="1" customWidth="1"/>
    <col min="13826" max="13826" width="13.4285714285714" style="9" customWidth="1"/>
    <col min="13827" max="13827" width="15.7142857142857" style="9" customWidth="1"/>
    <col min="13828" max="13828" width="15.1428571428571" style="9" customWidth="1"/>
    <col min="13829" max="13831" width="9" style="9" hidden="1" customWidth="1"/>
    <col min="13832" max="13832" width="15.7142857142857" style="9" customWidth="1"/>
    <col min="13833" max="13833" width="15.1428571428571" style="9" customWidth="1"/>
    <col min="13834" max="13834" width="9.14285714285714" style="9"/>
    <col min="13835" max="13835" width="12.5714285714286" style="9" customWidth="1"/>
    <col min="13836" max="13836" width="9.14285714285714" style="9"/>
    <col min="13837" max="13837" width="11.4285714285714" style="9" customWidth="1"/>
    <col min="13838" max="13838" width="11.5714285714286" style="9" customWidth="1"/>
    <col min="13839" max="14077" width="9.14285714285714" style="9"/>
    <col min="14078" max="14078" width="28.2857142857143" style="9" customWidth="1"/>
    <col min="14079" max="14079" width="61.8571428571429" style="9" customWidth="1"/>
    <col min="14080" max="14081" width="9" style="9" hidden="1" customWidth="1"/>
    <col min="14082" max="14082" width="13.4285714285714" style="9" customWidth="1"/>
    <col min="14083" max="14083" width="15.7142857142857" style="9" customWidth="1"/>
    <col min="14084" max="14084" width="15.1428571428571" style="9" customWidth="1"/>
    <col min="14085" max="14087" width="9" style="9" hidden="1" customWidth="1"/>
    <col min="14088" max="14088" width="15.7142857142857" style="9" customWidth="1"/>
    <col min="14089" max="14089" width="15.1428571428571" style="9" customWidth="1"/>
    <col min="14090" max="14090" width="9.14285714285714" style="9"/>
    <col min="14091" max="14091" width="12.5714285714286" style="9" customWidth="1"/>
    <col min="14092" max="14092" width="9.14285714285714" style="9"/>
    <col min="14093" max="14093" width="11.4285714285714" style="9" customWidth="1"/>
    <col min="14094" max="14094" width="11.5714285714286" style="9" customWidth="1"/>
    <col min="14095" max="14333" width="9.14285714285714" style="9"/>
    <col min="14334" max="14334" width="28.2857142857143" style="9" customWidth="1"/>
    <col min="14335" max="14335" width="61.8571428571429" style="9" customWidth="1"/>
    <col min="14336" max="14337" width="9" style="9" hidden="1" customWidth="1"/>
    <col min="14338" max="14338" width="13.4285714285714" style="9" customWidth="1"/>
    <col min="14339" max="14339" width="15.7142857142857" style="9" customWidth="1"/>
    <col min="14340" max="14340" width="15.1428571428571" style="9" customWidth="1"/>
    <col min="14341" max="14343" width="9" style="9" hidden="1" customWidth="1"/>
    <col min="14344" max="14344" width="15.7142857142857" style="9" customWidth="1"/>
    <col min="14345" max="14345" width="15.1428571428571" style="9" customWidth="1"/>
    <col min="14346" max="14346" width="9.14285714285714" style="9"/>
    <col min="14347" max="14347" width="12.5714285714286" style="9" customWidth="1"/>
    <col min="14348" max="14348" width="9.14285714285714" style="9"/>
    <col min="14349" max="14349" width="11.4285714285714" style="9" customWidth="1"/>
    <col min="14350" max="14350" width="11.5714285714286" style="9" customWidth="1"/>
    <col min="14351" max="14589" width="9.14285714285714" style="9"/>
    <col min="14590" max="14590" width="28.2857142857143" style="9" customWidth="1"/>
    <col min="14591" max="14591" width="61.8571428571429" style="9" customWidth="1"/>
    <col min="14592" max="14593" width="9" style="9" hidden="1" customWidth="1"/>
    <col min="14594" max="14594" width="13.4285714285714" style="9" customWidth="1"/>
    <col min="14595" max="14595" width="15.7142857142857" style="9" customWidth="1"/>
    <col min="14596" max="14596" width="15.1428571428571" style="9" customWidth="1"/>
    <col min="14597" max="14599" width="9" style="9" hidden="1" customWidth="1"/>
    <col min="14600" max="14600" width="15.7142857142857" style="9" customWidth="1"/>
    <col min="14601" max="14601" width="15.1428571428571" style="9" customWidth="1"/>
    <col min="14602" max="14602" width="9.14285714285714" style="9"/>
    <col min="14603" max="14603" width="12.5714285714286" style="9" customWidth="1"/>
    <col min="14604" max="14604" width="9.14285714285714" style="9"/>
    <col min="14605" max="14605" width="11.4285714285714" style="9" customWidth="1"/>
    <col min="14606" max="14606" width="11.5714285714286" style="9" customWidth="1"/>
    <col min="14607" max="14845" width="9.14285714285714" style="9"/>
    <col min="14846" max="14846" width="28.2857142857143" style="9" customWidth="1"/>
    <col min="14847" max="14847" width="61.8571428571429" style="9" customWidth="1"/>
    <col min="14848" max="14849" width="9" style="9" hidden="1" customWidth="1"/>
    <col min="14850" max="14850" width="13.4285714285714" style="9" customWidth="1"/>
    <col min="14851" max="14851" width="15.7142857142857" style="9" customWidth="1"/>
    <col min="14852" max="14852" width="15.1428571428571" style="9" customWidth="1"/>
    <col min="14853" max="14855" width="9" style="9" hidden="1" customWidth="1"/>
    <col min="14856" max="14856" width="15.7142857142857" style="9" customWidth="1"/>
    <col min="14857" max="14857" width="15.1428571428571" style="9" customWidth="1"/>
    <col min="14858" max="14858" width="9.14285714285714" style="9"/>
    <col min="14859" max="14859" width="12.5714285714286" style="9" customWidth="1"/>
    <col min="14860" max="14860" width="9.14285714285714" style="9"/>
    <col min="14861" max="14861" width="11.4285714285714" style="9" customWidth="1"/>
    <col min="14862" max="14862" width="11.5714285714286" style="9" customWidth="1"/>
    <col min="14863" max="15101" width="9.14285714285714" style="9"/>
    <col min="15102" max="15102" width="28.2857142857143" style="9" customWidth="1"/>
    <col min="15103" max="15103" width="61.8571428571429" style="9" customWidth="1"/>
    <col min="15104" max="15105" width="9" style="9" hidden="1" customWidth="1"/>
    <col min="15106" max="15106" width="13.4285714285714" style="9" customWidth="1"/>
    <col min="15107" max="15107" width="15.7142857142857" style="9" customWidth="1"/>
    <col min="15108" max="15108" width="15.1428571428571" style="9" customWidth="1"/>
    <col min="15109" max="15111" width="9" style="9" hidden="1" customWidth="1"/>
    <col min="15112" max="15112" width="15.7142857142857" style="9" customWidth="1"/>
    <col min="15113" max="15113" width="15.1428571428571" style="9" customWidth="1"/>
    <col min="15114" max="15114" width="9.14285714285714" style="9"/>
    <col min="15115" max="15115" width="12.5714285714286" style="9" customWidth="1"/>
    <col min="15116" max="15116" width="9.14285714285714" style="9"/>
    <col min="15117" max="15117" width="11.4285714285714" style="9" customWidth="1"/>
    <col min="15118" max="15118" width="11.5714285714286" style="9" customWidth="1"/>
    <col min="15119" max="15357" width="9.14285714285714" style="9"/>
    <col min="15358" max="15358" width="28.2857142857143" style="9" customWidth="1"/>
    <col min="15359" max="15359" width="61.8571428571429" style="9" customWidth="1"/>
    <col min="15360" max="15361" width="9" style="9" hidden="1" customWidth="1"/>
    <col min="15362" max="15362" width="13.4285714285714" style="9" customWidth="1"/>
    <col min="15363" max="15363" width="15.7142857142857" style="9" customWidth="1"/>
    <col min="15364" max="15364" width="15.1428571428571" style="9" customWidth="1"/>
    <col min="15365" max="15367" width="9" style="9" hidden="1" customWidth="1"/>
    <col min="15368" max="15368" width="15.7142857142857" style="9" customWidth="1"/>
    <col min="15369" max="15369" width="15.1428571428571" style="9" customWidth="1"/>
    <col min="15370" max="15370" width="9.14285714285714" style="9"/>
    <col min="15371" max="15371" width="12.5714285714286" style="9" customWidth="1"/>
    <col min="15372" max="15372" width="9.14285714285714" style="9"/>
    <col min="15373" max="15373" width="11.4285714285714" style="9" customWidth="1"/>
    <col min="15374" max="15374" width="11.5714285714286" style="9" customWidth="1"/>
    <col min="15375" max="15613" width="9.14285714285714" style="9"/>
    <col min="15614" max="15614" width="28.2857142857143" style="9" customWidth="1"/>
    <col min="15615" max="15615" width="61.8571428571429" style="9" customWidth="1"/>
    <col min="15616" max="15617" width="9" style="9" hidden="1" customWidth="1"/>
    <col min="15618" max="15618" width="13.4285714285714" style="9" customWidth="1"/>
    <col min="15619" max="15619" width="15.7142857142857" style="9" customWidth="1"/>
    <col min="15620" max="15620" width="15.1428571428571" style="9" customWidth="1"/>
    <col min="15621" max="15623" width="9" style="9" hidden="1" customWidth="1"/>
    <col min="15624" max="15624" width="15.7142857142857" style="9" customWidth="1"/>
    <col min="15625" max="15625" width="15.1428571428571" style="9" customWidth="1"/>
    <col min="15626" max="15626" width="9.14285714285714" style="9"/>
    <col min="15627" max="15627" width="12.5714285714286" style="9" customWidth="1"/>
    <col min="15628" max="15628" width="9.14285714285714" style="9"/>
    <col min="15629" max="15629" width="11.4285714285714" style="9" customWidth="1"/>
    <col min="15630" max="15630" width="11.5714285714286" style="9" customWidth="1"/>
    <col min="15631" max="15869" width="9.14285714285714" style="9"/>
    <col min="15870" max="15870" width="28.2857142857143" style="9" customWidth="1"/>
    <col min="15871" max="15871" width="61.8571428571429" style="9" customWidth="1"/>
    <col min="15872" max="15873" width="9" style="9" hidden="1" customWidth="1"/>
    <col min="15874" max="15874" width="13.4285714285714" style="9" customWidth="1"/>
    <col min="15875" max="15875" width="15.7142857142857" style="9" customWidth="1"/>
    <col min="15876" max="15876" width="15.1428571428571" style="9" customWidth="1"/>
    <col min="15877" max="15879" width="9" style="9" hidden="1" customWidth="1"/>
    <col min="15880" max="15880" width="15.7142857142857" style="9" customWidth="1"/>
    <col min="15881" max="15881" width="15.1428571428571" style="9" customWidth="1"/>
    <col min="15882" max="15882" width="9.14285714285714" style="9"/>
    <col min="15883" max="15883" width="12.5714285714286" style="9" customWidth="1"/>
    <col min="15884" max="15884" width="9.14285714285714" style="9"/>
    <col min="15885" max="15885" width="11.4285714285714" style="9" customWidth="1"/>
    <col min="15886" max="15886" width="11.5714285714286" style="9" customWidth="1"/>
    <col min="15887" max="16125" width="9.14285714285714" style="9"/>
    <col min="16126" max="16126" width="28.2857142857143" style="9" customWidth="1"/>
    <col min="16127" max="16127" width="61.8571428571429" style="9" customWidth="1"/>
    <col min="16128" max="16129" width="9" style="9" hidden="1" customWidth="1"/>
    <col min="16130" max="16130" width="13.4285714285714" style="9" customWidth="1"/>
    <col min="16131" max="16131" width="15.7142857142857" style="9" customWidth="1"/>
    <col min="16132" max="16132" width="15.1428571428571" style="9" customWidth="1"/>
    <col min="16133" max="16135" width="9" style="9" hidden="1" customWidth="1"/>
    <col min="16136" max="16136" width="15.7142857142857" style="9" customWidth="1"/>
    <col min="16137" max="16137" width="15.1428571428571" style="9" customWidth="1"/>
    <col min="16138" max="16138" width="9.14285714285714" style="9"/>
    <col min="16139" max="16139" width="12.5714285714286" style="9" customWidth="1"/>
    <col min="16140" max="16140" width="9.14285714285714" style="9"/>
    <col min="16141" max="16141" width="11.4285714285714" style="9" customWidth="1"/>
    <col min="16142" max="16142" width="11.5714285714286" style="9" customWidth="1"/>
    <col min="16143" max="16384" width="9.14285714285714" style="9"/>
  </cols>
  <sheetData>
    <row r="1" spans="1:9">
      <c r="A1" s="10"/>
      <c r="B1" s="11" t="s">
        <v>0</v>
      </c>
      <c r="C1" s="11"/>
      <c r="D1" s="11"/>
      <c r="E1" s="11"/>
      <c r="F1" s="12"/>
      <c r="G1" s="12"/>
      <c r="H1" s="12"/>
      <c r="I1" s="12"/>
    </row>
    <row r="2" hidden="1" spans="1:9">
      <c r="A2" s="10"/>
      <c r="B2" s="13" t="s">
        <v>1</v>
      </c>
      <c r="C2" s="13"/>
      <c r="D2" s="13"/>
      <c r="E2" s="13"/>
      <c r="F2" s="12"/>
      <c r="G2" s="12"/>
      <c r="H2" s="12"/>
      <c r="I2" s="12"/>
    </row>
    <row r="3" hidden="1" spans="1:9">
      <c r="A3" s="10"/>
      <c r="B3" s="14" t="s">
        <v>2</v>
      </c>
      <c r="C3" s="14"/>
      <c r="D3" s="14"/>
      <c r="E3" s="14"/>
      <c r="F3"/>
      <c r="G3"/>
      <c r="H3"/>
      <c r="I3"/>
    </row>
    <row r="4" hidden="1" spans="1:9">
      <c r="A4" s="10"/>
      <c r="B4" s="14" t="s">
        <v>3</v>
      </c>
      <c r="C4" s="14"/>
      <c r="D4" s="14"/>
      <c r="E4" s="14"/>
      <c r="F4"/>
      <c r="G4"/>
      <c r="H4"/>
      <c r="I4"/>
    </row>
    <row r="5" hidden="1" spans="1:9">
      <c r="A5" s="10"/>
      <c r="B5" s="14" t="s">
        <v>4</v>
      </c>
      <c r="C5" s="14"/>
      <c r="D5" s="14"/>
      <c r="E5" s="14"/>
      <c r="F5"/>
      <c r="G5"/>
      <c r="H5"/>
      <c r="I5"/>
    </row>
    <row r="6" hidden="1" spans="1:9">
      <c r="A6" s="10"/>
      <c r="B6" s="14" t="s">
        <v>5</v>
      </c>
      <c r="C6" s="14"/>
      <c r="D6" s="14"/>
      <c r="E6" s="14"/>
      <c r="F6"/>
      <c r="G6"/>
      <c r="H6"/>
      <c r="I6"/>
    </row>
    <row r="7" customHeight="1" spans="1:9">
      <c r="A7" s="15" t="s">
        <v>6</v>
      </c>
      <c r="B7" s="15"/>
      <c r="C7" s="15"/>
      <c r="D7" s="16"/>
      <c r="E7" s="17"/>
      <c r="F7" s="15"/>
      <c r="G7" s="15"/>
      <c r="H7" s="17"/>
      <c r="I7" s="17"/>
    </row>
    <row r="8" spans="1:9">
      <c r="A8" s="15" t="s">
        <v>7</v>
      </c>
      <c r="B8" s="15"/>
      <c r="C8" s="15"/>
      <c r="D8" s="16"/>
      <c r="E8" s="17"/>
      <c r="F8" s="15"/>
      <c r="G8" s="15"/>
      <c r="H8" s="17"/>
      <c r="I8" s="17"/>
    </row>
    <row r="9" spans="1:9">
      <c r="A9" s="10"/>
      <c r="B9" s="18"/>
      <c r="C9" s="19" t="s">
        <v>8</v>
      </c>
      <c r="D9" s="19"/>
      <c r="E9" s="19"/>
      <c r="F9" s="20"/>
      <c r="G9" s="20"/>
      <c r="H9" s="21"/>
      <c r="I9" s="21"/>
    </row>
    <row r="10" ht="56.25" customHeight="1" spans="1:9">
      <c r="A10" s="22" t="s">
        <v>9</v>
      </c>
      <c r="B10" s="23" t="s">
        <v>10</v>
      </c>
      <c r="C10" s="24" t="s">
        <v>11</v>
      </c>
      <c r="D10" s="25" t="s">
        <v>12</v>
      </c>
      <c r="E10" s="26" t="s">
        <v>13</v>
      </c>
      <c r="F10" s="27" t="s">
        <v>14</v>
      </c>
      <c r="G10" s="26" t="s">
        <v>15</v>
      </c>
      <c r="H10" s="27" t="s">
        <v>14</v>
      </c>
      <c r="I10" s="26" t="s">
        <v>16</v>
      </c>
    </row>
    <row r="11" spans="1:9">
      <c r="A11" s="28"/>
      <c r="B11" s="29" t="s">
        <v>17</v>
      </c>
      <c r="C11" s="30"/>
      <c r="D11" s="31"/>
      <c r="E11" s="32">
        <f>SUM(E12+E16+E21+E26+E15)</f>
        <v>51559</v>
      </c>
      <c r="F11" s="33">
        <f t="shared" ref="F11:F20" si="0">G11-E11</f>
        <v>4247</v>
      </c>
      <c r="G11" s="32">
        <f>SUM(G12+G16+G21+G26+G15)</f>
        <v>55806</v>
      </c>
      <c r="H11" s="33">
        <f>I11-G11</f>
        <v>-1703</v>
      </c>
      <c r="I11" s="32">
        <f>SUM(I12+I16+I21+I26+I15)</f>
        <v>54103</v>
      </c>
    </row>
    <row r="12" ht="48" hidden="1" customHeight="1" spans="1:9">
      <c r="A12" s="34" t="s">
        <v>18</v>
      </c>
      <c r="B12" s="35" t="s">
        <v>19</v>
      </c>
      <c r="C12" s="36"/>
      <c r="D12" s="37"/>
      <c r="E12" s="38">
        <f>+E13</f>
        <v>34874</v>
      </c>
      <c r="F12" s="39">
        <f t="shared" si="0"/>
        <v>0</v>
      </c>
      <c r="G12" s="38">
        <f>+G13</f>
        <v>34874</v>
      </c>
      <c r="H12" s="39" t="e">
        <f>I12-#REF!</f>
        <v>#REF!</v>
      </c>
      <c r="I12" s="38">
        <f>+I13</f>
        <v>28871</v>
      </c>
    </row>
    <row r="13" ht="17.25" customHeight="1" spans="1:9">
      <c r="A13" s="34" t="s">
        <v>20</v>
      </c>
      <c r="B13" s="35" t="s">
        <v>21</v>
      </c>
      <c r="C13" s="36"/>
      <c r="D13" s="37"/>
      <c r="E13" s="38">
        <f>E14</f>
        <v>34874</v>
      </c>
      <c r="F13" s="40">
        <f t="shared" si="0"/>
        <v>0</v>
      </c>
      <c r="G13" s="38">
        <f>G14</f>
        <v>34874</v>
      </c>
      <c r="H13" s="40">
        <f t="shared" ref="H13:H45" si="1">I13-G13</f>
        <v>-6003</v>
      </c>
      <c r="I13" s="38">
        <f>I14</f>
        <v>28871</v>
      </c>
    </row>
    <row r="14" spans="1:9">
      <c r="A14" s="41" t="s">
        <v>20</v>
      </c>
      <c r="B14" s="42" t="s">
        <v>22</v>
      </c>
      <c r="C14" s="36">
        <v>111</v>
      </c>
      <c r="D14" s="37" t="s">
        <v>23</v>
      </c>
      <c r="E14" s="43">
        <v>34874</v>
      </c>
      <c r="F14" s="39">
        <f t="shared" si="0"/>
        <v>0</v>
      </c>
      <c r="G14" s="43">
        <v>34874</v>
      </c>
      <c r="H14" s="39">
        <f t="shared" si="1"/>
        <v>-6003</v>
      </c>
      <c r="I14" s="43">
        <v>28871</v>
      </c>
    </row>
    <row r="15" spans="1:9">
      <c r="A15" s="34" t="s">
        <v>24</v>
      </c>
      <c r="B15" s="35" t="s">
        <v>25</v>
      </c>
      <c r="C15" s="36">
        <v>111</v>
      </c>
      <c r="D15" s="37" t="s">
        <v>26</v>
      </c>
      <c r="E15" s="43">
        <v>2177</v>
      </c>
      <c r="F15" s="39">
        <f t="shared" si="0"/>
        <v>0</v>
      </c>
      <c r="G15" s="43">
        <v>2177</v>
      </c>
      <c r="H15" s="39">
        <f t="shared" si="1"/>
        <v>-31</v>
      </c>
      <c r="I15" s="39">
        <v>2146</v>
      </c>
    </row>
    <row r="16" spans="1:9">
      <c r="A16" s="34" t="s">
        <v>27</v>
      </c>
      <c r="B16" s="35" t="s">
        <v>28</v>
      </c>
      <c r="C16" s="36"/>
      <c r="D16" s="37"/>
      <c r="E16" s="38">
        <f>SUM(E17+E20+E19)</f>
        <v>7504</v>
      </c>
      <c r="F16" s="39">
        <f t="shared" si="0"/>
        <v>1359</v>
      </c>
      <c r="G16" s="38">
        <f>SUM(G17+G20+G19+G18)</f>
        <v>8863</v>
      </c>
      <c r="H16" s="39">
        <f t="shared" si="1"/>
        <v>-1064</v>
      </c>
      <c r="I16" s="38">
        <f>SUM(I17+I20+I19+I18)</f>
        <v>7799</v>
      </c>
    </row>
    <row r="17" ht="15" customHeight="1" spans="1:9">
      <c r="A17" s="41" t="s">
        <v>29</v>
      </c>
      <c r="B17" s="42" t="s">
        <v>30</v>
      </c>
      <c r="C17" s="36">
        <v>111</v>
      </c>
      <c r="D17" s="37" t="s">
        <v>23</v>
      </c>
      <c r="E17" s="43">
        <v>6179</v>
      </c>
      <c r="F17" s="39">
        <f t="shared" si="0"/>
        <v>1000</v>
      </c>
      <c r="G17" s="43">
        <v>7179</v>
      </c>
      <c r="H17" s="39">
        <f t="shared" si="1"/>
        <v>-1000</v>
      </c>
      <c r="I17" s="43">
        <v>6179</v>
      </c>
    </row>
    <row r="18" ht="26.25" customHeight="1" spans="1:9">
      <c r="A18" s="41" t="s">
        <v>31</v>
      </c>
      <c r="B18" s="42" t="s">
        <v>32</v>
      </c>
      <c r="C18" s="36"/>
      <c r="D18" s="37"/>
      <c r="E18" s="43">
        <v>0</v>
      </c>
      <c r="F18" s="39">
        <f t="shared" si="0"/>
        <v>9</v>
      </c>
      <c r="G18" s="43">
        <v>9</v>
      </c>
      <c r="H18" s="39">
        <f t="shared" si="1"/>
        <v>3</v>
      </c>
      <c r="I18" s="43">
        <v>12</v>
      </c>
    </row>
    <row r="19" ht="15" customHeight="1" spans="1:9">
      <c r="A19" s="41" t="s">
        <v>33</v>
      </c>
      <c r="B19" s="42" t="s">
        <v>34</v>
      </c>
      <c r="C19" s="36">
        <v>111</v>
      </c>
      <c r="D19" s="37" t="s">
        <v>23</v>
      </c>
      <c r="E19" s="43">
        <v>92</v>
      </c>
      <c r="F19" s="39">
        <f t="shared" si="0"/>
        <v>0</v>
      </c>
      <c r="G19" s="43">
        <v>92</v>
      </c>
      <c r="H19" s="39">
        <f t="shared" si="1"/>
        <v>-67</v>
      </c>
      <c r="I19" s="43">
        <v>25</v>
      </c>
    </row>
    <row r="20" spans="1:9">
      <c r="A20" s="44" t="s">
        <v>35</v>
      </c>
      <c r="B20" s="45" t="s">
        <v>36</v>
      </c>
      <c r="C20" s="36">
        <v>111</v>
      </c>
      <c r="D20" s="37" t="s">
        <v>23</v>
      </c>
      <c r="E20" s="46">
        <v>1233</v>
      </c>
      <c r="F20" s="39">
        <f t="shared" si="0"/>
        <v>350</v>
      </c>
      <c r="G20" s="43">
        <v>1583</v>
      </c>
      <c r="H20" s="39">
        <f t="shared" si="1"/>
        <v>0</v>
      </c>
      <c r="I20" s="43">
        <v>1583</v>
      </c>
    </row>
    <row r="21" spans="1:9">
      <c r="A21" s="34" t="s">
        <v>37</v>
      </c>
      <c r="B21" s="35" t="s">
        <v>38</v>
      </c>
      <c r="C21" s="36"/>
      <c r="D21" s="37"/>
      <c r="E21" s="38">
        <f>E22+E23</f>
        <v>3889</v>
      </c>
      <c r="F21" s="39">
        <f>F22+F23</f>
        <v>0</v>
      </c>
      <c r="G21" s="38">
        <f>G22+G23</f>
        <v>3889</v>
      </c>
      <c r="H21" s="39">
        <f t="shared" si="1"/>
        <v>1890</v>
      </c>
      <c r="I21" s="38">
        <f>I22+I23</f>
        <v>5779</v>
      </c>
    </row>
    <row r="22" spans="1:9">
      <c r="A22" s="41" t="s">
        <v>39</v>
      </c>
      <c r="B22" s="42" t="s">
        <v>40</v>
      </c>
      <c r="C22" s="36">
        <v>111</v>
      </c>
      <c r="D22" s="37" t="s">
        <v>23</v>
      </c>
      <c r="E22" s="43">
        <v>1888</v>
      </c>
      <c r="F22" s="39">
        <f>G22-E22</f>
        <v>0</v>
      </c>
      <c r="G22" s="43">
        <v>1888</v>
      </c>
      <c r="H22" s="39">
        <f t="shared" si="1"/>
        <v>1712</v>
      </c>
      <c r="I22" s="43">
        <v>3600</v>
      </c>
    </row>
    <row r="23" spans="1:9">
      <c r="A23" s="34" t="s">
        <v>41</v>
      </c>
      <c r="B23" s="35" t="s">
        <v>42</v>
      </c>
      <c r="C23" s="36"/>
      <c r="D23" s="37"/>
      <c r="E23" s="38">
        <f>E24+E25</f>
        <v>2001</v>
      </c>
      <c r="F23" s="39">
        <f>F24+F25</f>
        <v>0</v>
      </c>
      <c r="G23" s="38">
        <f>G24+G25</f>
        <v>2001</v>
      </c>
      <c r="H23" s="39">
        <f t="shared" si="1"/>
        <v>178</v>
      </c>
      <c r="I23" s="38">
        <f>I24+I25</f>
        <v>2179</v>
      </c>
    </row>
    <row r="24" ht="20.25" customHeight="1" spans="1:9">
      <c r="A24" s="41" t="s">
        <v>43</v>
      </c>
      <c r="B24" s="42" t="s">
        <v>44</v>
      </c>
      <c r="C24" s="36">
        <v>111</v>
      </c>
      <c r="D24" s="37" t="s">
        <v>23</v>
      </c>
      <c r="E24" s="43">
        <v>1403</v>
      </c>
      <c r="F24" s="39">
        <f t="shared" ref="F24:F42" si="2">G24-E24</f>
        <v>0</v>
      </c>
      <c r="G24" s="43">
        <v>1403</v>
      </c>
      <c r="H24" s="39">
        <f t="shared" si="1"/>
        <v>-460</v>
      </c>
      <c r="I24" s="43">
        <v>943</v>
      </c>
    </row>
    <row r="25" spans="1:9">
      <c r="A25" s="41" t="s">
        <v>45</v>
      </c>
      <c r="B25" s="42" t="s">
        <v>46</v>
      </c>
      <c r="C25" s="36">
        <v>111</v>
      </c>
      <c r="D25" s="37" t="s">
        <v>23</v>
      </c>
      <c r="E25" s="43">
        <v>598</v>
      </c>
      <c r="F25" s="39">
        <f t="shared" si="2"/>
        <v>0</v>
      </c>
      <c r="G25" s="43">
        <v>598</v>
      </c>
      <c r="H25" s="39">
        <f t="shared" si="1"/>
        <v>638</v>
      </c>
      <c r="I25" s="43">
        <v>1236</v>
      </c>
    </row>
    <row r="26" spans="1:9">
      <c r="A26" s="34" t="s">
        <v>47</v>
      </c>
      <c r="B26" s="35" t="s">
        <v>48</v>
      </c>
      <c r="C26" s="36"/>
      <c r="D26" s="37"/>
      <c r="E26" s="38">
        <f>E27</f>
        <v>3115</v>
      </c>
      <c r="F26" s="39">
        <f t="shared" si="2"/>
        <v>2888</v>
      </c>
      <c r="G26" s="38">
        <f>G27</f>
        <v>6003</v>
      </c>
      <c r="H26" s="39">
        <f t="shared" si="1"/>
        <v>3505</v>
      </c>
      <c r="I26" s="38">
        <f>I27</f>
        <v>9508</v>
      </c>
    </row>
    <row r="27" ht="43.5" customHeight="1" spans="1:9">
      <c r="A27" s="41" t="s">
        <v>49</v>
      </c>
      <c r="B27" s="42" t="s">
        <v>50</v>
      </c>
      <c r="C27" s="36">
        <v>112</v>
      </c>
      <c r="D27" s="37" t="s">
        <v>23</v>
      </c>
      <c r="E27" s="43">
        <v>3115</v>
      </c>
      <c r="F27" s="39">
        <f t="shared" si="2"/>
        <v>2888</v>
      </c>
      <c r="G27" s="43">
        <v>6003</v>
      </c>
      <c r="H27" s="39">
        <f t="shared" si="1"/>
        <v>3505</v>
      </c>
      <c r="I27" s="43">
        <v>9508</v>
      </c>
    </row>
    <row r="28" spans="1:9">
      <c r="A28" s="28" t="s">
        <v>9</v>
      </c>
      <c r="B28" s="29" t="s">
        <v>51</v>
      </c>
      <c r="C28" s="30"/>
      <c r="D28" s="31"/>
      <c r="E28" s="32">
        <f>SUM(E29+E32+E39+E34+E36+E40)</f>
        <v>5280</v>
      </c>
      <c r="F28" s="33">
        <f t="shared" si="2"/>
        <v>17</v>
      </c>
      <c r="G28" s="32">
        <f>SUM(G29+G32+G39+G34+G36+G40)</f>
        <v>5297</v>
      </c>
      <c r="H28" s="33">
        <f t="shared" si="1"/>
        <v>-410</v>
      </c>
      <c r="I28" s="32">
        <f>SUM(I29+I32+I39+I34+I36+I40)</f>
        <v>4887</v>
      </c>
    </row>
    <row r="29" ht="25.5" spans="1:9">
      <c r="A29" s="34" t="s">
        <v>52</v>
      </c>
      <c r="B29" s="35" t="s">
        <v>53</v>
      </c>
      <c r="C29" s="36"/>
      <c r="D29" s="37"/>
      <c r="E29" s="38">
        <f>E30+E31</f>
        <v>3500</v>
      </c>
      <c r="F29" s="39">
        <f t="shared" si="2"/>
        <v>0</v>
      </c>
      <c r="G29" s="38">
        <f>G30+G31</f>
        <v>3500</v>
      </c>
      <c r="H29" s="39">
        <f t="shared" si="1"/>
        <v>80</v>
      </c>
      <c r="I29" s="38">
        <f>I30+I31</f>
        <v>3580</v>
      </c>
    </row>
    <row r="30" ht="51.75" customHeight="1" spans="1:9">
      <c r="A30" s="41" t="s">
        <v>54</v>
      </c>
      <c r="B30" s="42" t="s">
        <v>55</v>
      </c>
      <c r="C30" s="36">
        <v>123</v>
      </c>
      <c r="D30" s="37" t="s">
        <v>23</v>
      </c>
      <c r="E30" s="43">
        <v>1100</v>
      </c>
      <c r="F30" s="39">
        <f t="shared" si="2"/>
        <v>0</v>
      </c>
      <c r="G30" s="43">
        <v>1100</v>
      </c>
      <c r="H30" s="39">
        <f t="shared" si="1"/>
        <v>200</v>
      </c>
      <c r="I30" s="43">
        <v>1300</v>
      </c>
    </row>
    <row r="31" ht="25.5" spans="1:9">
      <c r="A31" s="41" t="s">
        <v>56</v>
      </c>
      <c r="B31" s="42" t="s">
        <v>57</v>
      </c>
      <c r="C31" s="36">
        <v>121</v>
      </c>
      <c r="D31" s="37" t="s">
        <v>23</v>
      </c>
      <c r="E31" s="43">
        <v>2400</v>
      </c>
      <c r="F31" s="39">
        <f t="shared" si="2"/>
        <v>0</v>
      </c>
      <c r="G31" s="43">
        <v>2400</v>
      </c>
      <c r="H31" s="39">
        <f t="shared" si="1"/>
        <v>-120</v>
      </c>
      <c r="I31" s="43">
        <v>2280</v>
      </c>
    </row>
    <row r="32" spans="1:9">
      <c r="A32" s="34" t="s">
        <v>58</v>
      </c>
      <c r="B32" s="35" t="s">
        <v>59</v>
      </c>
      <c r="C32" s="36"/>
      <c r="D32" s="37"/>
      <c r="E32" s="38">
        <f>E33</f>
        <v>150</v>
      </c>
      <c r="F32" s="39">
        <f t="shared" si="2"/>
        <v>0</v>
      </c>
      <c r="G32" s="38">
        <f>G33</f>
        <v>150</v>
      </c>
      <c r="H32" s="39">
        <f t="shared" si="1"/>
        <v>-95</v>
      </c>
      <c r="I32" s="38">
        <f>I33</f>
        <v>55</v>
      </c>
    </row>
    <row r="33" ht="21.75" customHeight="1" spans="1:9">
      <c r="A33" s="41" t="s">
        <v>60</v>
      </c>
      <c r="B33" s="42" t="s">
        <v>61</v>
      </c>
      <c r="C33" s="36">
        <v>123</v>
      </c>
      <c r="D33" s="37">
        <v>101014</v>
      </c>
      <c r="E33" s="43">
        <v>150</v>
      </c>
      <c r="F33" s="39">
        <f t="shared" si="2"/>
        <v>0</v>
      </c>
      <c r="G33" s="43">
        <v>150</v>
      </c>
      <c r="H33" s="39">
        <f t="shared" si="1"/>
        <v>-95</v>
      </c>
      <c r="I33" s="43">
        <v>55</v>
      </c>
    </row>
    <row r="34" s="1" customFormat="1" spans="1:10">
      <c r="A34" s="34" t="s">
        <v>62</v>
      </c>
      <c r="B34" s="35" t="s">
        <v>63</v>
      </c>
      <c r="C34" s="36"/>
      <c r="D34" s="37"/>
      <c r="E34" s="38">
        <f>E35</f>
        <v>0</v>
      </c>
      <c r="F34" s="39">
        <f t="shared" si="2"/>
        <v>17</v>
      </c>
      <c r="G34" s="38">
        <f>G35</f>
        <v>17</v>
      </c>
      <c r="H34" s="39">
        <f t="shared" si="1"/>
        <v>0</v>
      </c>
      <c r="I34" s="38">
        <f>I35</f>
        <v>17</v>
      </c>
      <c r="J34" s="78"/>
    </row>
    <row r="35" ht="25.5" spans="1:9">
      <c r="A35" s="41" t="s">
        <v>64</v>
      </c>
      <c r="B35" s="42" t="s">
        <v>65</v>
      </c>
      <c r="C35" s="47" t="s">
        <v>66</v>
      </c>
      <c r="D35" s="37" t="s">
        <v>23</v>
      </c>
      <c r="E35" s="43">
        <v>0</v>
      </c>
      <c r="F35" s="39">
        <f t="shared" si="2"/>
        <v>17</v>
      </c>
      <c r="G35" s="43">
        <v>17</v>
      </c>
      <c r="H35" s="39">
        <f t="shared" si="1"/>
        <v>0</v>
      </c>
      <c r="I35" s="43">
        <v>17</v>
      </c>
    </row>
    <row r="36" s="1" customFormat="1" ht="25.5" spans="1:10">
      <c r="A36" s="34" t="s">
        <v>67</v>
      </c>
      <c r="B36" s="35" t="s">
        <v>68</v>
      </c>
      <c r="C36" s="36"/>
      <c r="D36" s="37"/>
      <c r="E36" s="38">
        <f>E38</f>
        <v>830</v>
      </c>
      <c r="F36" s="39">
        <f t="shared" si="2"/>
        <v>0</v>
      </c>
      <c r="G36" s="38">
        <f>G37+G38</f>
        <v>830</v>
      </c>
      <c r="H36" s="39">
        <f t="shared" si="1"/>
        <v>-105</v>
      </c>
      <c r="I36" s="38">
        <f>I37+I38</f>
        <v>725</v>
      </c>
      <c r="J36" s="78"/>
    </row>
    <row r="37" s="1" customFormat="1" ht="19.5" customHeight="1" spans="1:10">
      <c r="A37" s="41" t="s">
        <v>69</v>
      </c>
      <c r="B37" s="42" t="s">
        <v>70</v>
      </c>
      <c r="C37" s="36"/>
      <c r="D37" s="37"/>
      <c r="E37" s="38">
        <v>0</v>
      </c>
      <c r="F37" s="39">
        <f t="shared" si="2"/>
        <v>0</v>
      </c>
      <c r="G37" s="43">
        <v>0</v>
      </c>
      <c r="H37" s="39">
        <f t="shared" si="1"/>
        <v>0</v>
      </c>
      <c r="I37" s="43">
        <v>0</v>
      </c>
      <c r="J37" s="78"/>
    </row>
    <row r="38" ht="24.75" customHeight="1" spans="1:9">
      <c r="A38" s="41" t="s">
        <v>71</v>
      </c>
      <c r="B38" s="42" t="s">
        <v>72</v>
      </c>
      <c r="C38" s="36" t="s">
        <v>73</v>
      </c>
      <c r="D38" s="37" t="s">
        <v>23</v>
      </c>
      <c r="E38" s="43">
        <v>830</v>
      </c>
      <c r="F38" s="39">
        <f t="shared" si="2"/>
        <v>0</v>
      </c>
      <c r="G38" s="43">
        <v>830</v>
      </c>
      <c r="H38" s="39">
        <f t="shared" si="1"/>
        <v>-105</v>
      </c>
      <c r="I38" s="43">
        <v>725</v>
      </c>
    </row>
    <row r="39" ht="23.25" customHeight="1" spans="1:9">
      <c r="A39" s="34" t="s">
        <v>74</v>
      </c>
      <c r="B39" s="35" t="s">
        <v>75</v>
      </c>
      <c r="C39" s="36" t="s">
        <v>76</v>
      </c>
      <c r="D39" s="37" t="s">
        <v>23</v>
      </c>
      <c r="E39" s="38">
        <v>700</v>
      </c>
      <c r="F39" s="39">
        <f t="shared" si="2"/>
        <v>0</v>
      </c>
      <c r="G39" s="38">
        <v>700</v>
      </c>
      <c r="H39" s="39">
        <f t="shared" si="1"/>
        <v>-290</v>
      </c>
      <c r="I39" s="38">
        <v>410</v>
      </c>
    </row>
    <row r="40" spans="1:9">
      <c r="A40" s="34" t="s">
        <v>77</v>
      </c>
      <c r="B40" s="42" t="s">
        <v>78</v>
      </c>
      <c r="C40" s="36">
        <v>189</v>
      </c>
      <c r="D40" s="37" t="s">
        <v>23</v>
      </c>
      <c r="E40" s="43">
        <v>100</v>
      </c>
      <c r="F40" s="39">
        <f t="shared" si="2"/>
        <v>0</v>
      </c>
      <c r="G40" s="43">
        <v>100</v>
      </c>
      <c r="H40" s="39">
        <f t="shared" si="1"/>
        <v>0</v>
      </c>
      <c r="I40" s="43">
        <v>100</v>
      </c>
    </row>
    <row r="41" spans="1:9">
      <c r="A41" s="34" t="s">
        <v>79</v>
      </c>
      <c r="B41" s="35" t="s">
        <v>80</v>
      </c>
      <c r="C41" s="36">
        <v>181</v>
      </c>
      <c r="D41" s="37" t="s">
        <v>23</v>
      </c>
      <c r="E41" s="38">
        <v>0</v>
      </c>
      <c r="F41" s="39">
        <f t="shared" si="2"/>
        <v>0</v>
      </c>
      <c r="G41" s="43">
        <v>0</v>
      </c>
      <c r="H41" s="39">
        <f t="shared" si="1"/>
        <v>0</v>
      </c>
      <c r="I41" s="43">
        <v>0</v>
      </c>
    </row>
    <row r="42" spans="1:10">
      <c r="A42" s="28" t="s">
        <v>81</v>
      </c>
      <c r="B42" s="29" t="s">
        <v>82</v>
      </c>
      <c r="C42" s="30"/>
      <c r="D42" s="31"/>
      <c r="E42" s="32">
        <f>E11+E28</f>
        <v>56839</v>
      </c>
      <c r="F42" s="33">
        <f t="shared" si="2"/>
        <v>4264</v>
      </c>
      <c r="G42" s="32">
        <f>G11+G28</f>
        <v>61103</v>
      </c>
      <c r="H42" s="33">
        <f t="shared" si="1"/>
        <v>-2113</v>
      </c>
      <c r="I42" s="79">
        <f>I11+I28</f>
        <v>58990</v>
      </c>
      <c r="J42" s="80"/>
    </row>
    <row r="43" s="1" customFormat="1" ht="25.5" spans="1:10">
      <c r="A43" s="48" t="s">
        <v>83</v>
      </c>
      <c r="B43" s="49" t="s">
        <v>84</v>
      </c>
      <c r="C43" s="50"/>
      <c r="D43" s="51"/>
      <c r="E43" s="52">
        <f>E44+E45</f>
        <v>203364</v>
      </c>
      <c r="F43" s="53">
        <f>F44+F45</f>
        <v>0</v>
      </c>
      <c r="G43" s="52">
        <f>G44+G45+G46</f>
        <v>203364</v>
      </c>
      <c r="H43" s="53">
        <f t="shared" si="1"/>
        <v>0</v>
      </c>
      <c r="I43" s="52">
        <f>I44+I45+I46</f>
        <v>203364</v>
      </c>
      <c r="J43" s="78"/>
    </row>
    <row r="44" ht="25.5" spans="1:9">
      <c r="A44" s="41" t="s">
        <v>85</v>
      </c>
      <c r="B44" s="42" t="s">
        <v>86</v>
      </c>
      <c r="C44" s="36">
        <v>151</v>
      </c>
      <c r="D44" s="37" t="s">
        <v>87</v>
      </c>
      <c r="E44" s="54">
        <v>195838</v>
      </c>
      <c r="F44" s="39">
        <f>G44-E44</f>
        <v>0</v>
      </c>
      <c r="G44" s="54">
        <v>195838</v>
      </c>
      <c r="H44" s="39">
        <f t="shared" si="1"/>
        <v>0</v>
      </c>
      <c r="I44" s="54">
        <v>195838</v>
      </c>
    </row>
    <row r="45" ht="25.5" spans="1:9">
      <c r="A45" s="44" t="s">
        <v>88</v>
      </c>
      <c r="B45" s="42" t="s">
        <v>89</v>
      </c>
      <c r="C45" s="36">
        <v>151</v>
      </c>
      <c r="D45" s="37" t="s">
        <v>90</v>
      </c>
      <c r="E45" s="54">
        <v>7526</v>
      </c>
      <c r="F45" s="39">
        <f>G45-E45</f>
        <v>0</v>
      </c>
      <c r="G45" s="54">
        <v>7526</v>
      </c>
      <c r="H45" s="39">
        <f t="shared" si="1"/>
        <v>0</v>
      </c>
      <c r="I45" s="54">
        <v>7526</v>
      </c>
    </row>
    <row r="46" ht="25.5" hidden="1" spans="1:9">
      <c r="A46" s="44" t="s">
        <v>88</v>
      </c>
      <c r="B46" s="42" t="s">
        <v>89</v>
      </c>
      <c r="C46" s="55"/>
      <c r="D46" s="56"/>
      <c r="E46" s="57">
        <v>0</v>
      </c>
      <c r="F46" s="39">
        <f>G46-E46</f>
        <v>0</v>
      </c>
      <c r="G46" s="57">
        <v>0</v>
      </c>
      <c r="H46" s="39" t="e">
        <f>I46-#REF!</f>
        <v>#REF!</v>
      </c>
      <c r="I46" s="57">
        <v>0</v>
      </c>
    </row>
    <row r="47" ht="25.5" spans="1:9">
      <c r="A47" s="48" t="s">
        <v>91</v>
      </c>
      <c r="B47" s="49" t="s">
        <v>92</v>
      </c>
      <c r="C47" s="58"/>
      <c r="D47" s="59"/>
      <c r="E47" s="60">
        <f>SUM(E48:E59)</f>
        <v>77376.541</v>
      </c>
      <c r="F47" s="61">
        <f>SUM(F48:F59)</f>
        <v>6180.447</v>
      </c>
      <c r="G47" s="60">
        <f>SUM(G48:G59)</f>
        <v>83556.988</v>
      </c>
      <c r="H47" s="61">
        <f>I47-G47</f>
        <v>1600.04000000001</v>
      </c>
      <c r="I47" s="60">
        <f>SUM(I48:I59)</f>
        <v>85157.028</v>
      </c>
    </row>
    <row r="48" ht="31.5" hidden="1" customHeight="1" spans="1:10">
      <c r="A48" s="44" t="s">
        <v>93</v>
      </c>
      <c r="B48" s="62" t="s">
        <v>94</v>
      </c>
      <c r="C48" s="63">
        <v>161</v>
      </c>
      <c r="D48" s="37">
        <v>301008</v>
      </c>
      <c r="E48" s="43">
        <v>0</v>
      </c>
      <c r="F48" s="39">
        <f t="shared" ref="F48:F59" si="3">G48-E48</f>
        <v>0</v>
      </c>
      <c r="G48" s="64">
        <v>0</v>
      </c>
      <c r="H48" s="39" t="e">
        <f>I48-#REF!</f>
        <v>#REF!</v>
      </c>
      <c r="I48" s="64">
        <v>0</v>
      </c>
      <c r="J48" s="7"/>
    </row>
    <row r="49" ht="38.25" hidden="1" customHeight="1" spans="1:10">
      <c r="A49" s="44" t="s">
        <v>95</v>
      </c>
      <c r="B49" s="62" t="s">
        <v>96</v>
      </c>
      <c r="C49" s="63">
        <v>161</v>
      </c>
      <c r="D49" s="37">
        <v>301027</v>
      </c>
      <c r="E49" s="65">
        <v>0</v>
      </c>
      <c r="F49" s="39">
        <f t="shared" si="3"/>
        <v>0</v>
      </c>
      <c r="G49" s="65">
        <v>0</v>
      </c>
      <c r="H49" s="39" t="e">
        <f>I49-#REF!</f>
        <v>#REF!</v>
      </c>
      <c r="I49" s="65">
        <v>0</v>
      </c>
      <c r="J49" s="7"/>
    </row>
    <row r="50" ht="62.1" customHeight="1" spans="1:11">
      <c r="A50" s="66" t="s">
        <v>97</v>
      </c>
      <c r="B50" s="67" t="s">
        <v>98</v>
      </c>
      <c r="C50" s="63"/>
      <c r="D50" s="37">
        <v>201129</v>
      </c>
      <c r="E50" s="65">
        <v>1254.801</v>
      </c>
      <c r="F50" s="39">
        <f t="shared" si="3"/>
        <v>0</v>
      </c>
      <c r="G50" s="65">
        <v>1254.801</v>
      </c>
      <c r="H50" s="39">
        <f t="shared" ref="H50:H60" si="4">I50-G50</f>
        <v>0</v>
      </c>
      <c r="I50" s="65">
        <v>1254.801</v>
      </c>
      <c r="J50" s="7"/>
      <c r="K50" s="81"/>
    </row>
    <row r="51" ht="29.1" customHeight="1" spans="1:11">
      <c r="A51" s="66" t="s">
        <v>99</v>
      </c>
      <c r="B51" s="68" t="s">
        <v>100</v>
      </c>
      <c r="C51" s="69">
        <v>151</v>
      </c>
      <c r="D51" s="37">
        <v>201001</v>
      </c>
      <c r="E51" s="65">
        <v>18007.44</v>
      </c>
      <c r="F51" s="39">
        <f t="shared" si="3"/>
        <v>0</v>
      </c>
      <c r="G51" s="65">
        <v>18007.44</v>
      </c>
      <c r="H51" s="39">
        <f t="shared" si="4"/>
        <v>0</v>
      </c>
      <c r="I51" s="65">
        <v>18007.44</v>
      </c>
      <c r="J51" s="7"/>
      <c r="K51" s="81"/>
    </row>
    <row r="52" ht="21.75" customHeight="1" spans="1:10">
      <c r="A52" s="66" t="s">
        <v>101</v>
      </c>
      <c r="B52" s="68" t="s">
        <v>102</v>
      </c>
      <c r="C52" s="69"/>
      <c r="D52" s="37">
        <v>201554</v>
      </c>
      <c r="E52" s="65">
        <v>8000</v>
      </c>
      <c r="F52" s="39">
        <f t="shared" si="3"/>
        <v>0</v>
      </c>
      <c r="G52" s="65">
        <v>8000</v>
      </c>
      <c r="H52" s="39">
        <f t="shared" si="4"/>
        <v>0</v>
      </c>
      <c r="I52" s="65">
        <v>8000</v>
      </c>
      <c r="J52" s="7"/>
    </row>
    <row r="53" s="2" customFormat="1" ht="22.5" customHeight="1" spans="1:14">
      <c r="A53" s="66" t="s">
        <v>103</v>
      </c>
      <c r="B53" s="68" t="s">
        <v>104</v>
      </c>
      <c r="C53" s="69">
        <v>161</v>
      </c>
      <c r="D53" s="37">
        <v>201045</v>
      </c>
      <c r="E53" s="70">
        <v>5020.3</v>
      </c>
      <c r="F53" s="39">
        <f t="shared" si="3"/>
        <v>0.444999999999709</v>
      </c>
      <c r="G53" s="70">
        <v>5020.745</v>
      </c>
      <c r="H53" s="39">
        <f t="shared" si="4"/>
        <v>0.0399999999999636</v>
      </c>
      <c r="I53" s="82">
        <v>5020.785</v>
      </c>
      <c r="J53" s="83"/>
      <c r="K53" s="84"/>
      <c r="M53" s="84"/>
      <c r="N53" s="84"/>
    </row>
    <row r="54" s="2" customFormat="1" ht="33" customHeight="1" spans="1:14">
      <c r="A54" s="66" t="s">
        <v>105</v>
      </c>
      <c r="B54" s="68" t="s">
        <v>106</v>
      </c>
      <c r="C54" s="69"/>
      <c r="D54" s="37">
        <v>201219</v>
      </c>
      <c r="E54" s="70">
        <v>2021</v>
      </c>
      <c r="F54" s="39">
        <f t="shared" si="3"/>
        <v>-0.798000000000002</v>
      </c>
      <c r="G54" s="70">
        <v>2020.202</v>
      </c>
      <c r="H54" s="39">
        <f t="shared" si="4"/>
        <v>0</v>
      </c>
      <c r="I54" s="82">
        <v>2020.202</v>
      </c>
      <c r="J54" s="85"/>
      <c r="K54" s="84"/>
      <c r="M54" s="84"/>
      <c r="N54" s="84"/>
    </row>
    <row r="55" ht="38.25" customHeight="1" spans="1:10">
      <c r="A55" s="44" t="s">
        <v>107</v>
      </c>
      <c r="B55" s="62" t="s">
        <v>108</v>
      </c>
      <c r="C55" s="63">
        <v>151</v>
      </c>
      <c r="D55" s="37">
        <v>301004</v>
      </c>
      <c r="E55" s="65">
        <v>41667</v>
      </c>
      <c r="F55" s="39">
        <f t="shared" si="3"/>
        <v>0</v>
      </c>
      <c r="G55" s="65">
        <v>41667</v>
      </c>
      <c r="H55" s="39">
        <f t="shared" si="4"/>
        <v>0</v>
      </c>
      <c r="I55" s="65">
        <v>41667</v>
      </c>
      <c r="J55" s="7"/>
    </row>
    <row r="56" ht="38.25" customHeight="1" spans="1:10">
      <c r="A56" s="44" t="s">
        <v>107</v>
      </c>
      <c r="B56" s="62" t="s">
        <v>109</v>
      </c>
      <c r="C56" s="63"/>
      <c r="D56" s="37"/>
      <c r="E56" s="65"/>
      <c r="F56" s="39">
        <f t="shared" si="3"/>
        <v>0</v>
      </c>
      <c r="G56" s="65">
        <v>0</v>
      </c>
      <c r="H56" s="39">
        <f t="shared" si="4"/>
        <v>1600</v>
      </c>
      <c r="I56" s="65">
        <v>1600</v>
      </c>
      <c r="J56" s="7"/>
    </row>
    <row r="57" ht="26.25" customHeight="1" spans="1:10">
      <c r="A57" s="44" t="s">
        <v>107</v>
      </c>
      <c r="B57" s="62" t="s">
        <v>110</v>
      </c>
      <c r="C57" s="63"/>
      <c r="D57" s="37">
        <v>301002</v>
      </c>
      <c r="E57" s="65">
        <v>0</v>
      </c>
      <c r="F57" s="39">
        <f t="shared" si="3"/>
        <v>6180.8</v>
      </c>
      <c r="G57" s="65">
        <v>6180.8</v>
      </c>
      <c r="H57" s="39">
        <f t="shared" si="4"/>
        <v>0</v>
      </c>
      <c r="I57" s="65">
        <v>6180.8</v>
      </c>
      <c r="J57" s="7"/>
    </row>
    <row r="58" ht="29.25" customHeight="1" spans="1:10">
      <c r="A58" s="44" t="s">
        <v>107</v>
      </c>
      <c r="B58" s="62" t="s">
        <v>111</v>
      </c>
      <c r="C58" s="63"/>
      <c r="D58" s="37">
        <v>301039</v>
      </c>
      <c r="E58" s="65">
        <v>1256</v>
      </c>
      <c r="F58" s="39">
        <f t="shared" si="3"/>
        <v>0</v>
      </c>
      <c r="G58" s="65">
        <v>1256</v>
      </c>
      <c r="H58" s="39">
        <f t="shared" si="4"/>
        <v>0</v>
      </c>
      <c r="I58" s="65">
        <v>1256</v>
      </c>
      <c r="J58" s="7"/>
    </row>
    <row r="59" ht="28.5" customHeight="1" spans="1:10">
      <c r="A59" s="44" t="s">
        <v>107</v>
      </c>
      <c r="B59" s="62" t="s">
        <v>112</v>
      </c>
      <c r="C59" s="63">
        <v>151</v>
      </c>
      <c r="D59" s="37">
        <v>301038</v>
      </c>
      <c r="E59" s="65">
        <v>150</v>
      </c>
      <c r="F59" s="39">
        <f t="shared" si="3"/>
        <v>0</v>
      </c>
      <c r="G59" s="65">
        <v>150</v>
      </c>
      <c r="H59" s="39">
        <f t="shared" si="4"/>
        <v>0</v>
      </c>
      <c r="I59" s="65">
        <v>150</v>
      </c>
      <c r="J59" s="7"/>
    </row>
    <row r="60" ht="27.75" customHeight="1" spans="1:9">
      <c r="A60" s="48" t="s">
        <v>113</v>
      </c>
      <c r="B60" s="49" t="s">
        <v>114</v>
      </c>
      <c r="C60" s="50"/>
      <c r="D60" s="51"/>
      <c r="E60" s="71">
        <f>SUM(E61:E86)</f>
        <v>567717.53333</v>
      </c>
      <c r="F60" s="72">
        <f>SUM(F61:F86)</f>
        <v>63.7999999999993</v>
      </c>
      <c r="G60" s="71">
        <f>SUM(G61:G86)</f>
        <v>567781.33333</v>
      </c>
      <c r="H60" s="72">
        <f t="shared" si="4"/>
        <v>17148.6036500002</v>
      </c>
      <c r="I60" s="71">
        <f>SUM(I61:I86)</f>
        <v>584929.93698</v>
      </c>
    </row>
    <row r="61" ht="54" hidden="1" customHeight="1" spans="1:9">
      <c r="A61" s="44" t="s">
        <v>115</v>
      </c>
      <c r="B61" s="62" t="s">
        <v>116</v>
      </c>
      <c r="C61" s="73">
        <v>151</v>
      </c>
      <c r="D61" s="74">
        <v>302004</v>
      </c>
      <c r="E61" s="54"/>
      <c r="F61" s="75">
        <f t="shared" ref="F61:F71" si="5">G61-E61</f>
        <v>0</v>
      </c>
      <c r="G61" s="54"/>
      <c r="H61" s="75" t="e">
        <f>I61-#REF!</f>
        <v>#REF!</v>
      </c>
      <c r="I61" s="54"/>
    </row>
    <row r="62" ht="27.75" customHeight="1" spans="1:9">
      <c r="A62" s="44" t="s">
        <v>117</v>
      </c>
      <c r="B62" s="62" t="s">
        <v>118</v>
      </c>
      <c r="C62" s="76">
        <v>151</v>
      </c>
      <c r="D62" s="77">
        <v>302006</v>
      </c>
      <c r="E62" s="54">
        <v>17549</v>
      </c>
      <c r="F62" s="75">
        <f t="shared" si="5"/>
        <v>0</v>
      </c>
      <c r="G62" s="54">
        <v>17549</v>
      </c>
      <c r="H62" s="75">
        <f t="shared" ref="H62:H86" si="6">I62-G62</f>
        <v>3000</v>
      </c>
      <c r="I62" s="54">
        <v>20549</v>
      </c>
    </row>
    <row r="63" s="1" customFormat="1" ht="51.75" customHeight="1" spans="1:11">
      <c r="A63" s="44" t="s">
        <v>119</v>
      </c>
      <c r="B63" s="62" t="s">
        <v>120</v>
      </c>
      <c r="C63" s="73">
        <v>151</v>
      </c>
      <c r="D63" s="74">
        <v>302002</v>
      </c>
      <c r="E63" s="54">
        <v>261166</v>
      </c>
      <c r="F63" s="75">
        <f t="shared" si="5"/>
        <v>0</v>
      </c>
      <c r="G63" s="54">
        <v>261166</v>
      </c>
      <c r="H63" s="75">
        <f t="shared" si="6"/>
        <v>2477.03000000003</v>
      </c>
      <c r="I63" s="54">
        <v>263643.03</v>
      </c>
      <c r="J63" s="78"/>
      <c r="K63" s="86"/>
    </row>
    <row r="64" s="1" customFormat="1" ht="63.75" customHeight="1" spans="1:11">
      <c r="A64" s="44" t="s">
        <v>119</v>
      </c>
      <c r="B64" s="62" t="s">
        <v>121</v>
      </c>
      <c r="C64" s="73">
        <v>151</v>
      </c>
      <c r="D64" s="74">
        <v>302001</v>
      </c>
      <c r="E64" s="54">
        <v>219103</v>
      </c>
      <c r="F64" s="75">
        <f t="shared" si="5"/>
        <v>0</v>
      </c>
      <c r="G64" s="54">
        <v>219103</v>
      </c>
      <c r="H64" s="75">
        <f t="shared" si="6"/>
        <v>24353.08</v>
      </c>
      <c r="I64" s="54">
        <v>243456.08</v>
      </c>
      <c r="J64" s="78"/>
      <c r="K64" s="86"/>
    </row>
    <row r="65" ht="25.5" spans="1:9">
      <c r="A65" s="44" t="s">
        <v>119</v>
      </c>
      <c r="B65" s="62" t="s">
        <v>122</v>
      </c>
      <c r="C65" s="73">
        <v>151</v>
      </c>
      <c r="D65" s="74">
        <v>302003</v>
      </c>
      <c r="E65" s="54">
        <v>4242</v>
      </c>
      <c r="F65" s="75">
        <f t="shared" si="5"/>
        <v>0</v>
      </c>
      <c r="G65" s="54">
        <v>4242</v>
      </c>
      <c r="H65" s="75">
        <f t="shared" si="6"/>
        <v>-155.94271</v>
      </c>
      <c r="I65" s="106">
        <v>4086.05729</v>
      </c>
    </row>
    <row r="66" ht="25.5" spans="1:9">
      <c r="A66" s="44" t="s">
        <v>119</v>
      </c>
      <c r="B66" s="62" t="s">
        <v>123</v>
      </c>
      <c r="C66" s="73">
        <v>151</v>
      </c>
      <c r="D66" s="74">
        <v>302005</v>
      </c>
      <c r="E66" s="54">
        <v>37</v>
      </c>
      <c r="F66" s="75">
        <f t="shared" si="5"/>
        <v>-37</v>
      </c>
      <c r="G66" s="65">
        <v>0</v>
      </c>
      <c r="H66" s="75">
        <f t="shared" si="6"/>
        <v>0</v>
      </c>
      <c r="I66" s="65">
        <v>0</v>
      </c>
    </row>
    <row r="67" ht="61.5" customHeight="1" spans="1:9">
      <c r="A67" s="44" t="s">
        <v>119</v>
      </c>
      <c r="B67" s="62" t="s">
        <v>124</v>
      </c>
      <c r="C67" s="73">
        <v>151</v>
      </c>
      <c r="D67" s="74">
        <v>302008</v>
      </c>
      <c r="E67" s="54">
        <v>7848</v>
      </c>
      <c r="F67" s="75">
        <f t="shared" si="5"/>
        <v>0</v>
      </c>
      <c r="G67" s="54">
        <v>7848</v>
      </c>
      <c r="H67" s="75">
        <f t="shared" si="6"/>
        <v>500</v>
      </c>
      <c r="I67" s="54">
        <v>8348</v>
      </c>
    </row>
    <row r="68" ht="54" customHeight="1" spans="1:9">
      <c r="A68" s="44" t="s">
        <v>119</v>
      </c>
      <c r="B68" s="62" t="s">
        <v>125</v>
      </c>
      <c r="C68" s="73">
        <v>151</v>
      </c>
      <c r="D68" s="74" t="s">
        <v>126</v>
      </c>
      <c r="E68" s="54">
        <v>1578</v>
      </c>
      <c r="F68" s="75">
        <f t="shared" si="5"/>
        <v>0</v>
      </c>
      <c r="G68" s="54">
        <v>1578</v>
      </c>
      <c r="H68" s="75">
        <f t="shared" si="6"/>
        <v>0</v>
      </c>
      <c r="I68" s="54">
        <v>1578</v>
      </c>
    </row>
    <row r="69" ht="28.5" customHeight="1" spans="1:9">
      <c r="A69" s="44" t="s">
        <v>119</v>
      </c>
      <c r="B69" s="62" t="s">
        <v>127</v>
      </c>
      <c r="C69" s="73">
        <v>151</v>
      </c>
      <c r="D69" s="74">
        <v>302012</v>
      </c>
      <c r="E69" s="54">
        <v>991</v>
      </c>
      <c r="F69" s="75">
        <f t="shared" si="5"/>
        <v>0</v>
      </c>
      <c r="G69" s="54">
        <v>991</v>
      </c>
      <c r="H69" s="75">
        <f t="shared" si="6"/>
        <v>141.405</v>
      </c>
      <c r="I69" s="107">
        <v>1132.405</v>
      </c>
    </row>
    <row r="70" ht="28.5" customHeight="1" spans="1:9">
      <c r="A70" s="44" t="s">
        <v>119</v>
      </c>
      <c r="B70" s="62" t="s">
        <v>128</v>
      </c>
      <c r="C70" s="73">
        <v>151</v>
      </c>
      <c r="D70" s="74">
        <v>302013</v>
      </c>
      <c r="E70" s="54">
        <v>819</v>
      </c>
      <c r="F70" s="75">
        <f t="shared" si="5"/>
        <v>0</v>
      </c>
      <c r="G70" s="54">
        <v>819</v>
      </c>
      <c r="H70" s="75">
        <f t="shared" si="6"/>
        <v>292.5</v>
      </c>
      <c r="I70" s="54">
        <v>1111.5</v>
      </c>
    </row>
    <row r="71" ht="27" customHeight="1" spans="1:9">
      <c r="A71" s="44" t="s">
        <v>119</v>
      </c>
      <c r="B71" s="62" t="s">
        <v>129</v>
      </c>
      <c r="C71" s="73">
        <v>151</v>
      </c>
      <c r="D71" s="74">
        <v>302009</v>
      </c>
      <c r="E71" s="54">
        <v>413</v>
      </c>
      <c r="F71" s="75">
        <f t="shared" si="5"/>
        <v>0</v>
      </c>
      <c r="G71" s="54">
        <v>413</v>
      </c>
      <c r="H71" s="75">
        <f t="shared" si="6"/>
        <v>-71.688</v>
      </c>
      <c r="I71" s="107">
        <v>341.312</v>
      </c>
    </row>
    <row r="72" ht="27" hidden="1" customHeight="1" spans="1:9">
      <c r="A72" s="44" t="s">
        <v>119</v>
      </c>
      <c r="B72" s="62" t="s">
        <v>130</v>
      </c>
      <c r="C72" s="73"/>
      <c r="D72" s="74">
        <v>302010</v>
      </c>
      <c r="E72" s="54">
        <v>0</v>
      </c>
      <c r="F72" s="75">
        <v>0</v>
      </c>
      <c r="G72" s="54">
        <v>0</v>
      </c>
      <c r="H72" s="75">
        <f t="shared" si="6"/>
        <v>0</v>
      </c>
      <c r="I72" s="54">
        <v>0</v>
      </c>
    </row>
    <row r="73" ht="39.75" customHeight="1" spans="1:9">
      <c r="A73" s="44" t="s">
        <v>119</v>
      </c>
      <c r="B73" s="62" t="s">
        <v>131</v>
      </c>
      <c r="C73" s="87">
        <v>151</v>
      </c>
      <c r="D73" s="74">
        <v>302016</v>
      </c>
      <c r="E73" s="88">
        <v>1055</v>
      </c>
      <c r="F73" s="75">
        <f>G73-E73</f>
        <v>0</v>
      </c>
      <c r="G73" s="88">
        <v>1055</v>
      </c>
      <c r="H73" s="75">
        <f t="shared" si="6"/>
        <v>0</v>
      </c>
      <c r="I73" s="75">
        <v>1055</v>
      </c>
    </row>
    <row r="74" ht="19.5" customHeight="1" spans="1:9">
      <c r="A74" s="44" t="s">
        <v>119</v>
      </c>
      <c r="B74" s="62" t="s">
        <v>132</v>
      </c>
      <c r="C74" s="73">
        <v>151</v>
      </c>
      <c r="D74" s="74">
        <v>302018</v>
      </c>
      <c r="E74" s="88">
        <v>4200</v>
      </c>
      <c r="F74" s="75">
        <f>G74-E74</f>
        <v>0</v>
      </c>
      <c r="G74" s="88">
        <v>4200</v>
      </c>
      <c r="H74" s="75">
        <f t="shared" si="6"/>
        <v>-1148.616</v>
      </c>
      <c r="I74" s="98">
        <v>3051.384</v>
      </c>
    </row>
    <row r="75" ht="40.5" customHeight="1" spans="1:9">
      <c r="A75" s="44" t="s">
        <v>119</v>
      </c>
      <c r="B75" s="62" t="s">
        <v>133</v>
      </c>
      <c r="C75" s="73"/>
      <c r="D75" s="74">
        <v>302014</v>
      </c>
      <c r="E75" s="88">
        <v>1</v>
      </c>
      <c r="F75" s="75">
        <f>G75-E75</f>
        <v>0</v>
      </c>
      <c r="G75" s="88">
        <v>1</v>
      </c>
      <c r="H75" s="75">
        <f t="shared" si="6"/>
        <v>0</v>
      </c>
      <c r="I75" s="88">
        <v>1</v>
      </c>
    </row>
    <row r="76" ht="32.25" hidden="1" customHeight="1" spans="1:9">
      <c r="A76" s="44" t="s">
        <v>119</v>
      </c>
      <c r="B76" s="62" t="s">
        <v>134</v>
      </c>
      <c r="C76" s="73"/>
      <c r="D76" s="74"/>
      <c r="E76" s="88"/>
      <c r="F76" s="75">
        <f>G76-E76</f>
        <v>0</v>
      </c>
      <c r="G76" s="88"/>
      <c r="H76" s="75">
        <f t="shared" si="6"/>
        <v>0</v>
      </c>
      <c r="I76" s="88"/>
    </row>
    <row r="77" ht="32.25" hidden="1" customHeight="1" spans="1:9">
      <c r="A77" s="44" t="s">
        <v>119</v>
      </c>
      <c r="B77" s="62" t="s">
        <v>135</v>
      </c>
      <c r="C77" s="73"/>
      <c r="D77" s="74"/>
      <c r="E77" s="88"/>
      <c r="F77" s="75"/>
      <c r="G77" s="88"/>
      <c r="H77" s="75">
        <f t="shared" si="6"/>
        <v>0</v>
      </c>
      <c r="I77" s="88"/>
    </row>
    <row r="78" ht="44.25" customHeight="1" spans="1:9">
      <c r="A78" s="44" t="s">
        <v>119</v>
      </c>
      <c r="B78" s="62" t="s">
        <v>136</v>
      </c>
      <c r="C78" s="73"/>
      <c r="D78" s="74"/>
      <c r="E78" s="88"/>
      <c r="F78" s="75"/>
      <c r="G78" s="88"/>
      <c r="H78" s="75">
        <f t="shared" si="6"/>
        <v>922.675</v>
      </c>
      <c r="I78" s="98">
        <v>922.675</v>
      </c>
    </row>
    <row r="79" ht="28.5" customHeight="1" spans="1:9">
      <c r="A79" s="44" t="s">
        <v>119</v>
      </c>
      <c r="B79" s="42" t="s">
        <v>137</v>
      </c>
      <c r="C79" s="73"/>
      <c r="D79" s="74">
        <v>302020</v>
      </c>
      <c r="E79" s="88">
        <v>1456</v>
      </c>
      <c r="F79" s="75">
        <f t="shared" ref="F79:F86" si="7">G79-E79</f>
        <v>0</v>
      </c>
      <c r="G79" s="88">
        <v>1456</v>
      </c>
      <c r="H79" s="75">
        <f t="shared" si="6"/>
        <v>152.981</v>
      </c>
      <c r="I79" s="98">
        <v>1608.981</v>
      </c>
    </row>
    <row r="80" ht="30" customHeight="1" spans="1:14">
      <c r="A80" s="66" t="s">
        <v>138</v>
      </c>
      <c r="B80" s="68" t="s">
        <v>139</v>
      </c>
      <c r="C80" s="73"/>
      <c r="D80" s="74">
        <v>302021</v>
      </c>
      <c r="E80" s="88">
        <v>14561</v>
      </c>
      <c r="F80" s="75">
        <f t="shared" si="7"/>
        <v>-500.200000000001</v>
      </c>
      <c r="G80" s="88">
        <v>14060.8</v>
      </c>
      <c r="H80" s="75">
        <f t="shared" si="6"/>
        <v>-551.37731</v>
      </c>
      <c r="I80" s="108">
        <v>13509.42269</v>
      </c>
      <c r="K80" s="81"/>
      <c r="M80" s="81"/>
      <c r="N80" s="109"/>
    </row>
    <row r="81" ht="26.25" customHeight="1" spans="1:11">
      <c r="A81" s="89" t="s">
        <v>140</v>
      </c>
      <c r="B81" s="68" t="s">
        <v>141</v>
      </c>
      <c r="C81" s="36">
        <v>151</v>
      </c>
      <c r="D81" s="37">
        <v>201167</v>
      </c>
      <c r="E81" s="65">
        <v>24703.33333</v>
      </c>
      <c r="F81" s="75">
        <f t="shared" si="7"/>
        <v>0</v>
      </c>
      <c r="G81" s="65">
        <v>24703.33333</v>
      </c>
      <c r="H81" s="75">
        <f t="shared" si="6"/>
        <v>-20096.90333</v>
      </c>
      <c r="I81" s="65">
        <v>4606.43</v>
      </c>
      <c r="K81" s="81"/>
    </row>
    <row r="82" ht="27" customHeight="1" spans="1:9">
      <c r="A82" s="44" t="s">
        <v>142</v>
      </c>
      <c r="B82" s="42" t="s">
        <v>143</v>
      </c>
      <c r="C82" s="36">
        <v>151</v>
      </c>
      <c r="D82" s="37">
        <v>202001</v>
      </c>
      <c r="E82" s="65">
        <v>2171.2</v>
      </c>
      <c r="F82" s="75">
        <f t="shared" si="7"/>
        <v>0</v>
      </c>
      <c r="G82" s="65">
        <v>2171.2</v>
      </c>
      <c r="H82" s="75">
        <f t="shared" si="6"/>
        <v>0</v>
      </c>
      <c r="I82" s="65">
        <v>2171.2</v>
      </c>
    </row>
    <row r="83" ht="24.75" customHeight="1" spans="1:9">
      <c r="A83" s="44" t="s">
        <v>144</v>
      </c>
      <c r="B83" s="42" t="s">
        <v>145</v>
      </c>
      <c r="C83" s="36"/>
      <c r="D83" s="37">
        <v>202004</v>
      </c>
      <c r="E83" s="65">
        <v>13</v>
      </c>
      <c r="F83" s="75">
        <f t="shared" si="7"/>
        <v>0</v>
      </c>
      <c r="G83" s="65">
        <v>13</v>
      </c>
      <c r="H83" s="75">
        <f t="shared" si="6"/>
        <v>0</v>
      </c>
      <c r="I83" s="65">
        <v>13</v>
      </c>
    </row>
    <row r="84" ht="29.25" customHeight="1" spans="1:9">
      <c r="A84" s="44" t="s">
        <v>146</v>
      </c>
      <c r="B84" s="42" t="s">
        <v>147</v>
      </c>
      <c r="C84" s="90">
        <v>151</v>
      </c>
      <c r="D84" s="37">
        <v>202003</v>
      </c>
      <c r="E84" s="65">
        <v>5800</v>
      </c>
      <c r="F84" s="75">
        <f t="shared" si="7"/>
        <v>601</v>
      </c>
      <c r="G84" s="65">
        <v>6401</v>
      </c>
      <c r="H84" s="75">
        <f t="shared" si="6"/>
        <v>7328.104</v>
      </c>
      <c r="I84" s="110">
        <v>13729.104</v>
      </c>
    </row>
    <row r="85" ht="37.5" hidden="1" customHeight="1" spans="1:9">
      <c r="A85" s="44" t="s">
        <v>148</v>
      </c>
      <c r="B85" s="42" t="s">
        <v>149</v>
      </c>
      <c r="C85" s="36">
        <v>151</v>
      </c>
      <c r="D85" s="37">
        <v>201062</v>
      </c>
      <c r="E85" s="43">
        <v>0</v>
      </c>
      <c r="F85" s="75">
        <f t="shared" si="7"/>
        <v>0</v>
      </c>
      <c r="G85" s="43">
        <v>0</v>
      </c>
      <c r="H85" s="75">
        <f t="shared" si="6"/>
        <v>0</v>
      </c>
      <c r="I85" s="43">
        <v>0</v>
      </c>
    </row>
    <row r="86" ht="25.5" customHeight="1" spans="1:9">
      <c r="A86" s="66" t="s">
        <v>150</v>
      </c>
      <c r="B86" s="68" t="s">
        <v>151</v>
      </c>
      <c r="C86" s="91">
        <v>151</v>
      </c>
      <c r="D86" s="74">
        <v>201031</v>
      </c>
      <c r="E86" s="88">
        <v>11</v>
      </c>
      <c r="F86" s="75">
        <f t="shared" si="7"/>
        <v>0</v>
      </c>
      <c r="G86" s="88">
        <v>11</v>
      </c>
      <c r="H86" s="75">
        <f t="shared" si="6"/>
        <v>5.356</v>
      </c>
      <c r="I86" s="88">
        <v>16.356</v>
      </c>
    </row>
    <row r="87" s="3" customFormat="1" ht="17.25" customHeight="1" spans="1:10">
      <c r="A87" s="92"/>
      <c r="B87" s="49" t="s">
        <v>152</v>
      </c>
      <c r="C87" s="48"/>
      <c r="D87" s="51"/>
      <c r="E87" s="93">
        <f>SUM(E88:E92)</f>
        <v>39153.288</v>
      </c>
      <c r="F87" s="94">
        <f>SUM(F88:F90)</f>
        <v>1040.4</v>
      </c>
      <c r="G87" s="93">
        <f>SUM(G88:G93)</f>
        <v>40193.688</v>
      </c>
      <c r="H87" s="94">
        <f>SUM(H88:H90)</f>
        <v>-749.249000000003</v>
      </c>
      <c r="I87" s="93">
        <f>SUM(I88:I93)</f>
        <v>40284.75763</v>
      </c>
      <c r="J87" s="78"/>
    </row>
    <row r="88" ht="51" customHeight="1" spans="1:10">
      <c r="A88" s="44" t="s">
        <v>153</v>
      </c>
      <c r="B88" s="42" t="s">
        <v>154</v>
      </c>
      <c r="C88" s="35">
        <v>151</v>
      </c>
      <c r="D88" s="37">
        <v>203053</v>
      </c>
      <c r="E88" s="43">
        <v>35919.576</v>
      </c>
      <c r="F88" s="75">
        <f>G88-E88</f>
        <v>0</v>
      </c>
      <c r="G88" s="43">
        <v>35919.576</v>
      </c>
      <c r="H88" s="75">
        <f t="shared" ref="H88:H95" si="8">I88-G88</f>
        <v>-59.2490000000034</v>
      </c>
      <c r="I88" s="111">
        <v>35860.327</v>
      </c>
      <c r="J88" s="7"/>
    </row>
    <row r="89" ht="25.5" customHeight="1" spans="1:10">
      <c r="A89" s="44" t="s">
        <v>155</v>
      </c>
      <c r="B89" s="42" t="s">
        <v>156</v>
      </c>
      <c r="C89" s="35"/>
      <c r="D89" s="37">
        <v>101019</v>
      </c>
      <c r="E89" s="43">
        <v>0</v>
      </c>
      <c r="F89" s="75">
        <f>G89-E89</f>
        <v>1040.4</v>
      </c>
      <c r="G89" s="43">
        <v>1040.4</v>
      </c>
      <c r="H89" s="75">
        <f t="shared" si="8"/>
        <v>0</v>
      </c>
      <c r="I89" s="43">
        <v>1040.4</v>
      </c>
      <c r="J89" s="7"/>
    </row>
    <row r="90" ht="27" customHeight="1" spans="1:12">
      <c r="A90" s="44" t="s">
        <v>155</v>
      </c>
      <c r="B90" s="42" t="s">
        <v>157</v>
      </c>
      <c r="C90" s="69">
        <v>151</v>
      </c>
      <c r="D90" s="37">
        <v>303002</v>
      </c>
      <c r="E90" s="43">
        <v>2640</v>
      </c>
      <c r="F90" s="75">
        <f>G90-E90</f>
        <v>0</v>
      </c>
      <c r="G90" s="43">
        <v>2640</v>
      </c>
      <c r="H90" s="75">
        <f t="shared" si="8"/>
        <v>-690</v>
      </c>
      <c r="I90" s="43">
        <v>1950</v>
      </c>
      <c r="J90" s="7"/>
      <c r="K90" s="1"/>
      <c r="L90" s="1"/>
    </row>
    <row r="91" ht="27" customHeight="1" spans="1:12">
      <c r="A91" s="44" t="s">
        <v>155</v>
      </c>
      <c r="B91" s="42" t="s">
        <v>158</v>
      </c>
      <c r="C91" s="69"/>
      <c r="D91" s="37"/>
      <c r="E91" s="43"/>
      <c r="F91" s="75"/>
      <c r="G91" s="43"/>
      <c r="H91" s="75">
        <f t="shared" si="8"/>
        <v>853</v>
      </c>
      <c r="I91" s="43">
        <v>853</v>
      </c>
      <c r="J91" s="7"/>
      <c r="K91" s="1"/>
      <c r="L91" s="1"/>
    </row>
    <row r="92" ht="62.25" customHeight="1" spans="1:12">
      <c r="A92" s="44" t="s">
        <v>159</v>
      </c>
      <c r="B92" s="42" t="s">
        <v>160</v>
      </c>
      <c r="C92" s="69"/>
      <c r="D92" s="37">
        <v>203084</v>
      </c>
      <c r="E92" s="43">
        <v>593.712</v>
      </c>
      <c r="F92" s="75">
        <f>G92-E92</f>
        <v>0</v>
      </c>
      <c r="G92" s="43">
        <v>593.712</v>
      </c>
      <c r="H92" s="75">
        <f t="shared" si="8"/>
        <v>-12.68137</v>
      </c>
      <c r="I92" s="112">
        <v>581.03063</v>
      </c>
      <c r="J92" s="7"/>
      <c r="K92" s="1"/>
      <c r="L92" s="1"/>
    </row>
    <row r="93" ht="45.75" customHeight="1" spans="1:12">
      <c r="A93" s="95" t="s">
        <v>161</v>
      </c>
      <c r="B93" s="96" t="s">
        <v>162</v>
      </c>
      <c r="C93" s="69"/>
      <c r="D93" s="37"/>
      <c r="E93" s="97"/>
      <c r="F93" s="98"/>
      <c r="G93" s="97">
        <v>0</v>
      </c>
      <c r="H93" s="75">
        <f t="shared" si="8"/>
        <v>0</v>
      </c>
      <c r="I93" s="97">
        <v>0</v>
      </c>
      <c r="J93" s="7"/>
      <c r="K93" s="1"/>
      <c r="L93" s="1"/>
    </row>
    <row r="94" ht="21.75" customHeight="1" spans="1:11">
      <c r="A94" s="99" t="s">
        <v>163</v>
      </c>
      <c r="B94" s="100" t="s">
        <v>164</v>
      </c>
      <c r="C94" s="101"/>
      <c r="D94" s="102"/>
      <c r="E94" s="103">
        <f>E43+E47+E60+E87</f>
        <v>887611.36233</v>
      </c>
      <c r="F94" s="104">
        <f>G94-E94</f>
        <v>7284.64700000011</v>
      </c>
      <c r="G94" s="103">
        <f>G43+G47+G60+G87</f>
        <v>894896.00933</v>
      </c>
      <c r="H94" s="104">
        <f t="shared" si="8"/>
        <v>18839.7132800001</v>
      </c>
      <c r="I94" s="113">
        <f>I43+I47+I60+I87</f>
        <v>913735.72261</v>
      </c>
      <c r="J94" s="78"/>
      <c r="K94" s="1"/>
    </row>
    <row r="95" ht="17.25" customHeight="1" spans="1:11">
      <c r="A95" s="48"/>
      <c r="B95" s="49" t="s">
        <v>165</v>
      </c>
      <c r="C95" s="50"/>
      <c r="D95" s="51"/>
      <c r="E95" s="93">
        <f>E94+E42</f>
        <v>944450.36233</v>
      </c>
      <c r="F95" s="104">
        <f>G95-E95</f>
        <v>11548.6470000001</v>
      </c>
      <c r="G95" s="93">
        <f>G94+G42</f>
        <v>955999.00933</v>
      </c>
      <c r="H95" s="104">
        <f t="shared" si="8"/>
        <v>16726.7132800001</v>
      </c>
      <c r="I95" s="93">
        <f>I94+I42</f>
        <v>972725.72261</v>
      </c>
      <c r="J95" s="78"/>
      <c r="K95" s="1"/>
    </row>
    <row r="96" spans="3:8">
      <c r="C96" s="1"/>
      <c r="E96" s="9"/>
      <c r="F96" s="9"/>
      <c r="H96" s="9"/>
    </row>
    <row r="97" spans="3:8">
      <c r="C97" s="1"/>
      <c r="E97" s="9"/>
      <c r="F97" s="9"/>
      <c r="H97" s="9"/>
    </row>
    <row r="99" spans="3:9">
      <c r="C99" s="1"/>
      <c r="E99" s="9"/>
      <c r="F99" s="105"/>
      <c r="G99" s="105"/>
      <c r="H99" s="9"/>
      <c r="I99" s="109"/>
    </row>
    <row r="100" spans="6:9">
      <c r="F100" s="105"/>
      <c r="G100" s="105"/>
      <c r="H100" s="9"/>
      <c r="I100" s="9"/>
    </row>
    <row r="101" spans="6:9">
      <c r="F101" s="105"/>
      <c r="G101" s="105"/>
      <c r="H101" s="9"/>
      <c r="I101" s="9"/>
    </row>
    <row r="102" spans="6:9">
      <c r="F102" s="105"/>
      <c r="G102" s="105"/>
      <c r="H102" s="9"/>
      <c r="I102" s="9"/>
    </row>
    <row r="103" spans="6:9">
      <c r="F103" s="105"/>
      <c r="G103" s="105"/>
      <c r="H103" s="9"/>
      <c r="I103" s="9"/>
    </row>
    <row r="104" spans="6:8">
      <c r="F104" s="1"/>
      <c r="H104" s="1"/>
    </row>
  </sheetData>
  <mergeCells count="16">
    <mergeCell ref="B1:G1"/>
    <mergeCell ref="B2:G2"/>
    <mergeCell ref="B3:G3"/>
    <mergeCell ref="B4:G4"/>
    <mergeCell ref="B5:G5"/>
    <mergeCell ref="B6:G6"/>
    <mergeCell ref="A7:C7"/>
    <mergeCell ref="F7:G7"/>
    <mergeCell ref="A8:C8"/>
    <mergeCell ref="F8:G8"/>
    <mergeCell ref="C9:G9"/>
    <mergeCell ref="F99:G99"/>
    <mergeCell ref="F100:G100"/>
    <mergeCell ref="F101:G101"/>
    <mergeCell ref="F102:G102"/>
    <mergeCell ref="F103:G103"/>
  </mergeCells>
  <pageMargins left="0" right="0" top="0" bottom="0" header="0" footer="0"/>
  <pageSetup paperSize="9" scale="63" fitToHeight="0" orientation="portrait"/>
  <headerFooter alignWithMargins="0"/>
  <rowBreaks count="1" manualBreakCount="1">
    <brk id="65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для уточнения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</dc:creator>
  <cp:lastModifiedBy>fin</cp:lastModifiedBy>
  <dcterms:created xsi:type="dcterms:W3CDTF">2025-12-28T09:16:00Z</dcterms:created>
  <cp:lastPrinted>2025-12-29T03:20:00Z</cp:lastPrinted>
  <dcterms:modified xsi:type="dcterms:W3CDTF">2026-01-20T03:44:27Z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A945606C19B341D7862C19CF24897356_12</vt:lpwstr>
  </property>
  <property fmtid="{D5CDD505-2E9C-101B-9397-08002B2CF9AE}" pid="3" name="KSOProductBuildVer">
    <vt:lpwstr>1049-12.2.0.23196</vt:lpwstr>
  </property>
</Properties>
</file>