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Sheet1" sheetId="1" r:id="rId1"/>
  </sheets>
  <definedNames>
    <definedName name="_xlnm.Print_Area" localSheetId="0">Sheet1!$A$1:$CY$78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Y75" i="1"/>
  <c r="CU75"/>
  <c r="CR75"/>
  <c r="CD75"/>
  <c r="CC75"/>
  <c r="BZ75"/>
  <c r="BT75"/>
  <c r="BP75"/>
  <c r="BL75"/>
  <c r="BH75"/>
  <c r="BA75"/>
  <c r="CM75" s="1"/>
  <c r="AZ75"/>
  <c r="AV75"/>
  <c r="AT75"/>
  <c r="CX75" s="1"/>
  <c r="AR75"/>
  <c r="AN75"/>
  <c r="AJ75"/>
  <c r="AH75"/>
  <c r="AG75"/>
  <c r="BU75" s="1"/>
  <c r="AF75"/>
  <c r="AB75"/>
  <c r="X75"/>
  <c r="T75"/>
  <c r="Q75"/>
  <c r="P75"/>
  <c r="L75"/>
  <c r="I75"/>
  <c r="CS75" s="1"/>
  <c r="H75"/>
  <c r="CY74"/>
  <c r="CX74"/>
  <c r="CW74"/>
  <c r="CV74"/>
  <c r="CU74"/>
  <c r="CR74"/>
  <c r="CL74"/>
  <c r="CK74"/>
  <c r="CD74"/>
  <c r="CC74"/>
  <c r="BT74"/>
  <c r="BP74"/>
  <c r="BL74"/>
  <c r="BH74"/>
  <c r="BG74"/>
  <c r="BB74"/>
  <c r="BA74"/>
  <c r="AZ74"/>
  <c r="AV74"/>
  <c r="AR74"/>
  <c r="AN74"/>
  <c r="AJ74"/>
  <c r="AH74"/>
  <c r="AG74"/>
  <c r="CM74" s="1"/>
  <c r="AF74"/>
  <c r="AE74"/>
  <c r="AB74"/>
  <c r="AA74"/>
  <c r="X74"/>
  <c r="T74"/>
  <c r="S74"/>
  <c r="P74"/>
  <c r="O74"/>
  <c r="L74"/>
  <c r="K74"/>
  <c r="H74"/>
  <c r="G74"/>
  <c r="CY73"/>
  <c r="CX73"/>
  <c r="CW73"/>
  <c r="CV73"/>
  <c r="CU73"/>
  <c r="CR73"/>
  <c r="CD73"/>
  <c r="CC73"/>
  <c r="BU73"/>
  <c r="BT73"/>
  <c r="BP73"/>
  <c r="BL73"/>
  <c r="BH73"/>
  <c r="BB73"/>
  <c r="BA73"/>
  <c r="AZ73"/>
  <c r="AV73"/>
  <c r="AR73"/>
  <c r="AN73"/>
  <c r="AJ73"/>
  <c r="AH73"/>
  <c r="CN73" s="1"/>
  <c r="CO73" s="1"/>
  <c r="AG73"/>
  <c r="CM73" s="1"/>
  <c r="AF73"/>
  <c r="AB73"/>
  <c r="X73"/>
  <c r="T73"/>
  <c r="P73"/>
  <c r="L73"/>
  <c r="H73"/>
  <c r="CY72"/>
  <c r="CX72"/>
  <c r="CW72"/>
  <c r="CV72"/>
  <c r="CU72"/>
  <c r="CS72"/>
  <c r="CR72"/>
  <c r="CC72"/>
  <c r="BT72"/>
  <c r="BP72"/>
  <c r="BL72"/>
  <c r="BH72"/>
  <c r="BB72"/>
  <c r="BA72"/>
  <c r="AZ72"/>
  <c r="AV72"/>
  <c r="AR72"/>
  <c r="AN72"/>
  <c r="AH72"/>
  <c r="AG72"/>
  <c r="BU72" s="1"/>
  <c r="AF72"/>
  <c r="AB72"/>
  <c r="X72"/>
  <c r="T72"/>
  <c r="P72"/>
  <c r="L72"/>
  <c r="H72"/>
  <c r="CY71"/>
  <c r="CX71"/>
  <c r="CW71"/>
  <c r="CV71"/>
  <c r="CU71"/>
  <c r="CS71"/>
  <c r="CR71"/>
  <c r="CN71"/>
  <c r="CL71"/>
  <c r="CD71"/>
  <c r="BT71"/>
  <c r="BP71"/>
  <c r="BL71"/>
  <c r="BH71"/>
  <c r="BB71"/>
  <c r="BA71"/>
  <c r="BD71" s="1"/>
  <c r="AZ71"/>
  <c r="AV71"/>
  <c r="AR71"/>
  <c r="AN71"/>
  <c r="AH71"/>
  <c r="AG71"/>
  <c r="CM71" s="1"/>
  <c r="AF71"/>
  <c r="AB71"/>
  <c r="X71"/>
  <c r="T71"/>
  <c r="P71"/>
  <c r="L71"/>
  <c r="H71"/>
  <c r="CY70"/>
  <c r="CX70"/>
  <c r="CW70"/>
  <c r="CV70"/>
  <c r="CU70"/>
  <c r="CR70"/>
  <c r="CN70"/>
  <c r="CL70"/>
  <c r="CK70"/>
  <c r="CC70"/>
  <c r="BY70"/>
  <c r="BV70"/>
  <c r="BT70"/>
  <c r="BP70"/>
  <c r="BL70"/>
  <c r="BH70"/>
  <c r="BD70"/>
  <c r="BB70"/>
  <c r="BA70"/>
  <c r="AZ70"/>
  <c r="AV70"/>
  <c r="AR70"/>
  <c r="AN70"/>
  <c r="AH70"/>
  <c r="AJ70" s="1"/>
  <c r="AG70"/>
  <c r="CM70" s="1"/>
  <c r="AF70"/>
  <c r="AB70"/>
  <c r="X70"/>
  <c r="T70"/>
  <c r="P70"/>
  <c r="L70"/>
  <c r="H70"/>
  <c r="CY69"/>
  <c r="CX69"/>
  <c r="CW69"/>
  <c r="CV69"/>
  <c r="CU69"/>
  <c r="CR69"/>
  <c r="CN69"/>
  <c r="CD69"/>
  <c r="CC69"/>
  <c r="BV69"/>
  <c r="BT69"/>
  <c r="BS69"/>
  <c r="BP69"/>
  <c r="BL69"/>
  <c r="BH69"/>
  <c r="BC69"/>
  <c r="BB69"/>
  <c r="BD69" s="1"/>
  <c r="BA69"/>
  <c r="AZ69"/>
  <c r="AY69"/>
  <c r="AV69"/>
  <c r="AR69"/>
  <c r="AN69"/>
  <c r="AM69"/>
  <c r="AI69"/>
  <c r="AH69"/>
  <c r="AJ69" s="1"/>
  <c r="AG69"/>
  <c r="BU69" s="1"/>
  <c r="AF69"/>
  <c r="AE69"/>
  <c r="AB69"/>
  <c r="AA69"/>
  <c r="X69"/>
  <c r="W69"/>
  <c r="T69"/>
  <c r="S69"/>
  <c r="P69"/>
  <c r="O69"/>
  <c r="L69"/>
  <c r="K69"/>
  <c r="H69"/>
  <c r="G69"/>
  <c r="CX68"/>
  <c r="CW68"/>
  <c r="CV68"/>
  <c r="CU68"/>
  <c r="CR68"/>
  <c r="CD68"/>
  <c r="BT68"/>
  <c r="BS68"/>
  <c r="BP68"/>
  <c r="BL68"/>
  <c r="BK68"/>
  <c r="BH68"/>
  <c r="BC68"/>
  <c r="BB68"/>
  <c r="BD68" s="1"/>
  <c r="BA68"/>
  <c r="AZ68"/>
  <c r="AV68"/>
  <c r="AR68"/>
  <c r="AN68"/>
  <c r="AM68"/>
  <c r="AH68"/>
  <c r="AF68"/>
  <c r="AE68"/>
  <c r="AB68"/>
  <c r="AA68"/>
  <c r="X68"/>
  <c r="T68"/>
  <c r="P68"/>
  <c r="L68"/>
  <c r="K68"/>
  <c r="E68"/>
  <c r="CY67"/>
  <c r="CX67"/>
  <c r="CW67"/>
  <c r="CS67"/>
  <c r="CL67"/>
  <c r="CK67"/>
  <c r="CG67"/>
  <c r="CD67"/>
  <c r="CC67"/>
  <c r="BY67"/>
  <c r="BX67"/>
  <c r="CR67" s="1"/>
  <c r="BT67"/>
  <c r="BS67"/>
  <c r="BP67"/>
  <c r="BL67"/>
  <c r="BK67"/>
  <c r="BH67"/>
  <c r="BG67"/>
  <c r="BC67"/>
  <c r="BB67"/>
  <c r="BD67" s="1"/>
  <c r="BA67"/>
  <c r="BU67" s="1"/>
  <c r="AZ67"/>
  <c r="AY67"/>
  <c r="AV67"/>
  <c r="AR67"/>
  <c r="AQ67"/>
  <c r="AN67"/>
  <c r="AM67"/>
  <c r="AH67"/>
  <c r="AG67"/>
  <c r="CM67" s="1"/>
  <c r="AF67"/>
  <c r="AE67"/>
  <c r="AB67"/>
  <c r="AA67"/>
  <c r="X67"/>
  <c r="W67"/>
  <c r="T67"/>
  <c r="S67"/>
  <c r="P67"/>
  <c r="O67"/>
  <c r="L67"/>
  <c r="K67"/>
  <c r="H67"/>
  <c r="G67"/>
  <c r="CY66"/>
  <c r="CX66"/>
  <c r="CW66"/>
  <c r="CV66"/>
  <c r="CU66"/>
  <c r="CR66"/>
  <c r="CD66"/>
  <c r="BZ66"/>
  <c r="BU66"/>
  <c r="BT66"/>
  <c r="BP66"/>
  <c r="BL66"/>
  <c r="BH66"/>
  <c r="BC66"/>
  <c r="BB66"/>
  <c r="BD66" s="1"/>
  <c r="BA66"/>
  <c r="AZ66"/>
  <c r="AV66"/>
  <c r="AU66"/>
  <c r="AR66"/>
  <c r="AN66"/>
  <c r="AM66"/>
  <c r="AH66"/>
  <c r="CN66" s="1"/>
  <c r="AG66"/>
  <c r="AF66"/>
  <c r="AE66"/>
  <c r="AB66"/>
  <c r="AA66"/>
  <c r="X66"/>
  <c r="W66"/>
  <c r="T66"/>
  <c r="S66"/>
  <c r="P66"/>
  <c r="O66"/>
  <c r="L66"/>
  <c r="K66"/>
  <c r="H66"/>
  <c r="G66"/>
  <c r="CV65"/>
  <c r="CL65"/>
  <c r="CK65"/>
  <c r="CJ65"/>
  <c r="CI65"/>
  <c r="CH65"/>
  <c r="CF65"/>
  <c r="CG65" s="1"/>
  <c r="CE65"/>
  <c r="CB65"/>
  <c r="CA65"/>
  <c r="BZ65"/>
  <c r="BY65"/>
  <c r="BX65"/>
  <c r="BW65"/>
  <c r="BT65"/>
  <c r="BS65"/>
  <c r="BR65"/>
  <c r="BQ65"/>
  <c r="BP65"/>
  <c r="BN65"/>
  <c r="BO65" s="1"/>
  <c r="BM65"/>
  <c r="BJ65"/>
  <c r="BI65"/>
  <c r="BH65"/>
  <c r="BG65"/>
  <c r="BF65"/>
  <c r="BE65"/>
  <c r="AX65"/>
  <c r="AW65"/>
  <c r="AV65"/>
  <c r="AU65"/>
  <c r="AT65"/>
  <c r="AS65"/>
  <c r="AR65"/>
  <c r="AP65"/>
  <c r="AQ65" s="1"/>
  <c r="AO65"/>
  <c r="BA65" s="1"/>
  <c r="AL65"/>
  <c r="AK65"/>
  <c r="AF65"/>
  <c r="AD65"/>
  <c r="AE65" s="1"/>
  <c r="AC65"/>
  <c r="Z65"/>
  <c r="Y65"/>
  <c r="X65"/>
  <c r="W65"/>
  <c r="V65"/>
  <c r="U65"/>
  <c r="T65"/>
  <c r="R65"/>
  <c r="S65" s="1"/>
  <c r="Q65"/>
  <c r="N65"/>
  <c r="M65"/>
  <c r="L65"/>
  <c r="K65"/>
  <c r="J65"/>
  <c r="I65"/>
  <c r="F65"/>
  <c r="CU65" s="1"/>
  <c r="BU64"/>
  <c r="BB64"/>
  <c r="BA64"/>
  <c r="AH64"/>
  <c r="BV64" s="1"/>
  <c r="AG64"/>
  <c r="CM64" s="1"/>
  <c r="AA64"/>
  <c r="S64"/>
  <c r="CY63"/>
  <c r="CX63"/>
  <c r="CW63"/>
  <c r="CV63"/>
  <c r="CU63"/>
  <c r="CR63"/>
  <c r="CN63"/>
  <c r="BZ63"/>
  <c r="BV63"/>
  <c r="BT63"/>
  <c r="BP63"/>
  <c r="BB63"/>
  <c r="BA63"/>
  <c r="AV63"/>
  <c r="AH63"/>
  <c r="AG63"/>
  <c r="AB63"/>
  <c r="P63"/>
  <c r="L63"/>
  <c r="CM62"/>
  <c r="BB62"/>
  <c r="BA62"/>
  <c r="AH62"/>
  <c r="BV62" s="1"/>
  <c r="AG62"/>
  <c r="BU62" s="1"/>
  <c r="BB61"/>
  <c r="BA61"/>
  <c r="AH61"/>
  <c r="AG61"/>
  <c r="CM61" s="1"/>
  <c r="CN60"/>
  <c r="CL60"/>
  <c r="CK60"/>
  <c r="BC60"/>
  <c r="BB60"/>
  <c r="BA60"/>
  <c r="AH60"/>
  <c r="BV60" s="1"/>
  <c r="AG60"/>
  <c r="CM60" s="1"/>
  <c r="CL59"/>
  <c r="CK59"/>
  <c r="BU59"/>
  <c r="BB59"/>
  <c r="BA59"/>
  <c r="CM59" s="1"/>
  <c r="AH59"/>
  <c r="CN59" s="1"/>
  <c r="CP59" s="1"/>
  <c r="AG59"/>
  <c r="CY58"/>
  <c r="CX58"/>
  <c r="CW58"/>
  <c r="CV58"/>
  <c r="CU58"/>
  <c r="CR58"/>
  <c r="CD58"/>
  <c r="BZ58"/>
  <c r="BU58"/>
  <c r="BT58"/>
  <c r="BP58"/>
  <c r="BL58"/>
  <c r="BH58"/>
  <c r="BB58"/>
  <c r="BD58" s="1"/>
  <c r="BA58"/>
  <c r="AZ58"/>
  <c r="AV58"/>
  <c r="AR58"/>
  <c r="AN58"/>
  <c r="AJ58"/>
  <c r="AH58"/>
  <c r="CN58" s="1"/>
  <c r="CP58" s="1"/>
  <c r="AG58"/>
  <c r="CM58" s="1"/>
  <c r="AF58"/>
  <c r="AB58"/>
  <c r="X58"/>
  <c r="T58"/>
  <c r="P58"/>
  <c r="L58"/>
  <c r="H58"/>
  <c r="CW57"/>
  <c r="CJ57"/>
  <c r="CI57"/>
  <c r="CL57" s="1"/>
  <c r="CF57"/>
  <c r="CH57" s="1"/>
  <c r="CE57"/>
  <c r="CE56" s="1"/>
  <c r="CB57"/>
  <c r="CA57"/>
  <c r="CA56" s="1"/>
  <c r="BX57"/>
  <c r="BZ57" s="1"/>
  <c r="BW57"/>
  <c r="BT57"/>
  <c r="BR57"/>
  <c r="BQ57"/>
  <c r="BP57"/>
  <c r="BN57"/>
  <c r="BM57"/>
  <c r="BL57"/>
  <c r="BJ57"/>
  <c r="BI57"/>
  <c r="BI56" s="1"/>
  <c r="BH57"/>
  <c r="BF57"/>
  <c r="BE57"/>
  <c r="BB57"/>
  <c r="AX57"/>
  <c r="AW57"/>
  <c r="AW56" s="1"/>
  <c r="AT57"/>
  <c r="AV57" s="1"/>
  <c r="AS57"/>
  <c r="AP57"/>
  <c r="AR57" s="1"/>
  <c r="AO57"/>
  <c r="AM57"/>
  <c r="AL57"/>
  <c r="AN57" s="1"/>
  <c r="AK57"/>
  <c r="AH57"/>
  <c r="AF57"/>
  <c r="AD57"/>
  <c r="AC57"/>
  <c r="AA57"/>
  <c r="Z57"/>
  <c r="Y57"/>
  <c r="X57"/>
  <c r="V57"/>
  <c r="U57"/>
  <c r="T57"/>
  <c r="R57"/>
  <c r="Q57"/>
  <c r="Q56" s="1"/>
  <c r="P57"/>
  <c r="N57"/>
  <c r="M57"/>
  <c r="L57"/>
  <c r="J57"/>
  <c r="I57"/>
  <c r="I56" s="1"/>
  <c r="F57"/>
  <c r="CV57" s="1"/>
  <c r="E57"/>
  <c r="CJ56"/>
  <c r="CI56"/>
  <c r="CL56" s="1"/>
  <c r="CF56"/>
  <c r="BX56"/>
  <c r="BW56"/>
  <c r="BZ56" s="1"/>
  <c r="BR56"/>
  <c r="BQ56"/>
  <c r="BN56"/>
  <c r="BM56"/>
  <c r="BF56"/>
  <c r="BG56" s="1"/>
  <c r="BE56"/>
  <c r="AT56"/>
  <c r="AU56" s="1"/>
  <c r="AS56"/>
  <c r="AP56"/>
  <c r="AK56"/>
  <c r="AD56"/>
  <c r="AC56"/>
  <c r="V56"/>
  <c r="U56"/>
  <c r="X56" s="1"/>
  <c r="R56"/>
  <c r="M56"/>
  <c r="J56"/>
  <c r="F56"/>
  <c r="CL55"/>
  <c r="CK55"/>
  <c r="BU55"/>
  <c r="BB55"/>
  <c r="BA55"/>
  <c r="AH55"/>
  <c r="CN55" s="1"/>
  <c r="AG55"/>
  <c r="CM55" s="1"/>
  <c r="CY54"/>
  <c r="CX54"/>
  <c r="CW54"/>
  <c r="CV54"/>
  <c r="CU54"/>
  <c r="CR54"/>
  <c r="CD54"/>
  <c r="BZ54"/>
  <c r="BT54"/>
  <c r="BB54"/>
  <c r="BA54"/>
  <c r="AH54"/>
  <c r="BV54" s="1"/>
  <c r="AG54"/>
  <c r="BU54" s="1"/>
  <c r="AF54"/>
  <c r="AB54"/>
  <c r="X54"/>
  <c r="P54"/>
  <c r="BU53"/>
  <c r="BB53"/>
  <c r="BA53"/>
  <c r="AH53"/>
  <c r="CN53" s="1"/>
  <c r="CP53" s="1"/>
  <c r="AG53"/>
  <c r="CM53" s="1"/>
  <c r="CY52"/>
  <c r="CX52"/>
  <c r="CW52"/>
  <c r="CV52"/>
  <c r="CU52"/>
  <c r="CR52"/>
  <c r="BT52"/>
  <c r="BB52"/>
  <c r="BA52"/>
  <c r="AH52"/>
  <c r="AG52"/>
  <c r="CM52" s="1"/>
  <c r="CY51"/>
  <c r="CX51"/>
  <c r="CW51"/>
  <c r="CV51"/>
  <c r="CU51"/>
  <c r="CS51"/>
  <c r="CR51"/>
  <c r="CM51"/>
  <c r="CL51"/>
  <c r="CK51"/>
  <c r="CD51"/>
  <c r="BT51"/>
  <c r="BB51"/>
  <c r="CN51" s="1"/>
  <c r="CO51" s="1"/>
  <c r="BA51"/>
  <c r="AJ51"/>
  <c r="AH51"/>
  <c r="BV51" s="1"/>
  <c r="AG51"/>
  <c r="BU51" s="1"/>
  <c r="CY50"/>
  <c r="CX50"/>
  <c r="CW50"/>
  <c r="CV50"/>
  <c r="CU50"/>
  <c r="CR50"/>
  <c r="CD50"/>
  <c r="BT50"/>
  <c r="BB50"/>
  <c r="CN50" s="1"/>
  <c r="BA50"/>
  <c r="AH50"/>
  <c r="AJ50" s="1"/>
  <c r="AG50"/>
  <c r="CM50" s="1"/>
  <c r="CY49"/>
  <c r="CX49"/>
  <c r="CW49"/>
  <c r="CV49"/>
  <c r="CU49"/>
  <c r="CS49"/>
  <c r="CR49"/>
  <c r="CM49"/>
  <c r="CD49"/>
  <c r="BU49"/>
  <c r="BT49"/>
  <c r="BP49"/>
  <c r="BP48" s="1"/>
  <c r="BL49"/>
  <c r="BH49"/>
  <c r="BH48" s="1"/>
  <c r="BB49"/>
  <c r="BA49"/>
  <c r="AZ49"/>
  <c r="AV49"/>
  <c r="AV48" s="1"/>
  <c r="AR49"/>
  <c r="AN49"/>
  <c r="AJ49"/>
  <c r="AH49"/>
  <c r="AG49"/>
  <c r="AB49"/>
  <c r="T49"/>
  <c r="P49"/>
  <c r="L49"/>
  <c r="H49"/>
  <c r="CQ48"/>
  <c r="CL48"/>
  <c r="CK48"/>
  <c r="CJ48"/>
  <c r="CI48"/>
  <c r="CH48"/>
  <c r="CG48"/>
  <c r="CF48"/>
  <c r="CE48"/>
  <c r="CD48"/>
  <c r="CC48"/>
  <c r="CB48"/>
  <c r="CA48"/>
  <c r="BZ48"/>
  <c r="BY48"/>
  <c r="BX48"/>
  <c r="BW48"/>
  <c r="BV48"/>
  <c r="BR48"/>
  <c r="BT48" s="1"/>
  <c r="BQ48"/>
  <c r="BO48"/>
  <c r="BN48"/>
  <c r="BM48"/>
  <c r="BL48"/>
  <c r="BK48"/>
  <c r="BJ48"/>
  <c r="BI48"/>
  <c r="BG48"/>
  <c r="BF48"/>
  <c r="BE48"/>
  <c r="BC48"/>
  <c r="AZ48"/>
  <c r="AY48"/>
  <c r="AX48"/>
  <c r="AW48"/>
  <c r="AU48"/>
  <c r="AT48"/>
  <c r="AS48"/>
  <c r="AP48"/>
  <c r="AR48" s="1"/>
  <c r="AO48"/>
  <c r="AL48"/>
  <c r="BB48" s="1"/>
  <c r="AK48"/>
  <c r="BA48" s="1"/>
  <c r="AH48"/>
  <c r="AF48"/>
  <c r="AD48"/>
  <c r="AC48"/>
  <c r="Z48"/>
  <c r="AB48" s="1"/>
  <c r="Y48"/>
  <c r="V48"/>
  <c r="X48" s="1"/>
  <c r="U48"/>
  <c r="R48"/>
  <c r="T48" s="1"/>
  <c r="Q48"/>
  <c r="N48"/>
  <c r="P48" s="1"/>
  <c r="M48"/>
  <c r="J48"/>
  <c r="L48" s="1"/>
  <c r="I48"/>
  <c r="F48"/>
  <c r="E48"/>
  <c r="CX47"/>
  <c r="CW47"/>
  <c r="CV47"/>
  <c r="CU47"/>
  <c r="CR47"/>
  <c r="CD47"/>
  <c r="BZ47"/>
  <c r="BV47"/>
  <c r="BT47"/>
  <c r="BS47"/>
  <c r="BP47"/>
  <c r="BL47"/>
  <c r="BH47"/>
  <c r="BB47"/>
  <c r="BD47" s="1"/>
  <c r="BA47"/>
  <c r="AZ47"/>
  <c r="AV47"/>
  <c r="AR47"/>
  <c r="AN47"/>
  <c r="AH47"/>
  <c r="CN47" s="1"/>
  <c r="AF47"/>
  <c r="AB47"/>
  <c r="X47"/>
  <c r="Q47"/>
  <c r="T47" s="1"/>
  <c r="P47"/>
  <c r="L47"/>
  <c r="H47"/>
  <c r="CY46"/>
  <c r="CX46"/>
  <c r="CW46"/>
  <c r="CV46"/>
  <c r="CU46"/>
  <c r="CS46"/>
  <c r="CR46"/>
  <c r="CD46"/>
  <c r="BT46"/>
  <c r="BP46"/>
  <c r="BL46"/>
  <c r="BH46"/>
  <c r="BB46"/>
  <c r="BD46" s="1"/>
  <c r="BA46"/>
  <c r="AZ46"/>
  <c r="AV46"/>
  <c r="AR46"/>
  <c r="AN46"/>
  <c r="AH46"/>
  <c r="BV46" s="1"/>
  <c r="AG46"/>
  <c r="BU46" s="1"/>
  <c r="AB46"/>
  <c r="X46"/>
  <c r="T46"/>
  <c r="P46"/>
  <c r="H46"/>
  <c r="CX45"/>
  <c r="CW45"/>
  <c r="CV45"/>
  <c r="CU45"/>
  <c r="CR45"/>
  <c r="CD45"/>
  <c r="BZ45"/>
  <c r="BU45"/>
  <c r="BT45"/>
  <c r="BP45"/>
  <c r="BL45"/>
  <c r="BH45"/>
  <c r="BB45"/>
  <c r="BA45"/>
  <c r="AZ45"/>
  <c r="AV45"/>
  <c r="AR45"/>
  <c r="AN45"/>
  <c r="AJ45"/>
  <c r="AH45"/>
  <c r="CN45" s="1"/>
  <c r="AF45"/>
  <c r="AB45"/>
  <c r="X45"/>
  <c r="T45"/>
  <c r="P45"/>
  <c r="K45"/>
  <c r="I45"/>
  <c r="AG45" s="1"/>
  <c r="H45"/>
  <c r="CY44"/>
  <c r="CX44"/>
  <c r="CW44"/>
  <c r="CV44"/>
  <c r="CU44"/>
  <c r="CR44"/>
  <c r="CD44"/>
  <c r="BZ44"/>
  <c r="BT44"/>
  <c r="BP44"/>
  <c r="BL44"/>
  <c r="BH44"/>
  <c r="BB44"/>
  <c r="BD44" s="1"/>
  <c r="BA44"/>
  <c r="AZ44"/>
  <c r="AV44"/>
  <c r="AR44"/>
  <c r="AN44"/>
  <c r="AH44"/>
  <c r="BV44" s="1"/>
  <c r="AG44"/>
  <c r="BU44" s="1"/>
  <c r="AF44"/>
  <c r="AB44"/>
  <c r="X44"/>
  <c r="T44"/>
  <c r="P44"/>
  <c r="L44"/>
  <c r="I44"/>
  <c r="CS44" s="1"/>
  <c r="H44"/>
  <c r="CY43"/>
  <c r="CX43"/>
  <c r="CW43"/>
  <c r="CV43"/>
  <c r="CU43"/>
  <c r="CS43"/>
  <c r="CR43"/>
  <c r="CD43"/>
  <c r="BZ43"/>
  <c r="BT43"/>
  <c r="BP43"/>
  <c r="BL43"/>
  <c r="BH43"/>
  <c r="BB43"/>
  <c r="BV43" s="1"/>
  <c r="BA43"/>
  <c r="AZ43"/>
  <c r="AV43"/>
  <c r="AR43"/>
  <c r="AN43"/>
  <c r="AH43"/>
  <c r="AG43"/>
  <c r="AF43"/>
  <c r="AE43"/>
  <c r="AB43"/>
  <c r="AA43"/>
  <c r="X43"/>
  <c r="W43"/>
  <c r="T43"/>
  <c r="S43"/>
  <c r="L43"/>
  <c r="H43"/>
  <c r="G43"/>
  <c r="CY42"/>
  <c r="CX42"/>
  <c r="CW42"/>
  <c r="CV42"/>
  <c r="CU42"/>
  <c r="CR42"/>
  <c r="CN42"/>
  <c r="CL42"/>
  <c r="CK42"/>
  <c r="CD42"/>
  <c r="BZ42"/>
  <c r="BV42"/>
  <c r="BT42"/>
  <c r="BP42"/>
  <c r="BL42"/>
  <c r="BH42"/>
  <c r="BD42"/>
  <c r="BB42"/>
  <c r="BA42"/>
  <c r="AZ42"/>
  <c r="AV42"/>
  <c r="AR42"/>
  <c r="AN42"/>
  <c r="AH42"/>
  <c r="AG42"/>
  <c r="AE42"/>
  <c r="AB42"/>
  <c r="AA42"/>
  <c r="X42"/>
  <c r="W42"/>
  <c r="T42"/>
  <c r="S42"/>
  <c r="O42"/>
  <c r="K42"/>
  <c r="H42"/>
  <c r="G42"/>
  <c r="CX41"/>
  <c r="CW41"/>
  <c r="CV41"/>
  <c r="CU41"/>
  <c r="CR41"/>
  <c r="CL41"/>
  <c r="CK41"/>
  <c r="CD41"/>
  <c r="CC41"/>
  <c r="BZ41"/>
  <c r="BT41"/>
  <c r="BP41"/>
  <c r="BL41"/>
  <c r="BH41"/>
  <c r="BB41"/>
  <c r="BA41"/>
  <c r="BD41" s="1"/>
  <c r="AZ41"/>
  <c r="AV41"/>
  <c r="AR41"/>
  <c r="AN41"/>
  <c r="AH41"/>
  <c r="AB41"/>
  <c r="X41"/>
  <c r="T41"/>
  <c r="M41"/>
  <c r="L41"/>
  <c r="H41"/>
  <c r="CY40"/>
  <c r="CX40"/>
  <c r="CW40"/>
  <c r="CV40"/>
  <c r="CU40"/>
  <c r="CR40"/>
  <c r="CD40"/>
  <c r="BZ40"/>
  <c r="BV40"/>
  <c r="BT40"/>
  <c r="BP40"/>
  <c r="BL40"/>
  <c r="BH40"/>
  <c r="BD40"/>
  <c r="BB40"/>
  <c r="BA40"/>
  <c r="AZ40"/>
  <c r="AV40"/>
  <c r="AR40"/>
  <c r="AN40"/>
  <c r="AH40"/>
  <c r="CN40" s="1"/>
  <c r="AG40"/>
  <c r="CM40" s="1"/>
  <c r="AB40"/>
  <c r="X40"/>
  <c r="T40"/>
  <c r="P40"/>
  <c r="M40"/>
  <c r="L40"/>
  <c r="H40"/>
  <c r="CY39"/>
  <c r="CX39"/>
  <c r="CW39"/>
  <c r="CV39"/>
  <c r="CU39"/>
  <c r="CR39"/>
  <c r="BZ39"/>
  <c r="BT39"/>
  <c r="BP39"/>
  <c r="BL39"/>
  <c r="BH39"/>
  <c r="BB39"/>
  <c r="BA39"/>
  <c r="AZ39"/>
  <c r="AV39"/>
  <c r="AR39"/>
  <c r="AN39"/>
  <c r="AH39"/>
  <c r="AG39"/>
  <c r="CS39" s="1"/>
  <c r="AB39"/>
  <c r="X39"/>
  <c r="H39"/>
  <c r="CY38"/>
  <c r="CX38"/>
  <c r="CW38"/>
  <c r="CV38"/>
  <c r="CU38"/>
  <c r="CR38"/>
  <c r="CD38"/>
  <c r="CC38"/>
  <c r="BZ38"/>
  <c r="BT38"/>
  <c r="BP38"/>
  <c r="BL38"/>
  <c r="BH38"/>
  <c r="BB38"/>
  <c r="BA38"/>
  <c r="BD38" s="1"/>
  <c r="AZ38"/>
  <c r="AV38"/>
  <c r="AR38"/>
  <c r="AN38"/>
  <c r="AH38"/>
  <c r="AF38"/>
  <c r="AB38"/>
  <c r="X38"/>
  <c r="T38"/>
  <c r="P38"/>
  <c r="M38"/>
  <c r="L38"/>
  <c r="H38"/>
  <c r="CY37"/>
  <c r="CX37"/>
  <c r="CW37"/>
  <c r="CV37"/>
  <c r="CU37"/>
  <c r="CR37"/>
  <c r="CD37"/>
  <c r="BZ37"/>
  <c r="BT37"/>
  <c r="BP37"/>
  <c r="BL37"/>
  <c r="BH37"/>
  <c r="BB37"/>
  <c r="BD37" s="1"/>
  <c r="BA37"/>
  <c r="AZ37"/>
  <c r="AV37"/>
  <c r="AR37"/>
  <c r="AN37"/>
  <c r="AH37"/>
  <c r="CN37" s="1"/>
  <c r="CO37" s="1"/>
  <c r="AG37"/>
  <c r="CM37" s="1"/>
  <c r="AF37"/>
  <c r="AE37"/>
  <c r="AB37"/>
  <c r="X37"/>
  <c r="W37"/>
  <c r="T37"/>
  <c r="S37"/>
  <c r="P37"/>
  <c r="L37"/>
  <c r="K37"/>
  <c r="H37"/>
  <c r="CY36"/>
  <c r="CX36"/>
  <c r="CW36"/>
  <c r="CV36"/>
  <c r="CU36"/>
  <c r="CR36"/>
  <c r="BZ36"/>
  <c r="BT36"/>
  <c r="BP36"/>
  <c r="BL36"/>
  <c r="BH36"/>
  <c r="BB36"/>
  <c r="BD36" s="1"/>
  <c r="BA36"/>
  <c r="AZ36"/>
  <c r="AV36"/>
  <c r="AR36"/>
  <c r="AN36"/>
  <c r="AH36"/>
  <c r="AB36"/>
  <c r="X36"/>
  <c r="T36"/>
  <c r="P36"/>
  <c r="M36"/>
  <c r="H36"/>
  <c r="CY35"/>
  <c r="CX35"/>
  <c r="CW35"/>
  <c r="CV35"/>
  <c r="CU35"/>
  <c r="CR35"/>
  <c r="CN35"/>
  <c r="CC35"/>
  <c r="BZ35"/>
  <c r="BT35"/>
  <c r="BP35"/>
  <c r="BL35"/>
  <c r="BH35"/>
  <c r="BB35"/>
  <c r="BA35"/>
  <c r="AZ35"/>
  <c r="AV35"/>
  <c r="AR35"/>
  <c r="AN35"/>
  <c r="AH35"/>
  <c r="AF35"/>
  <c r="X35"/>
  <c r="T35"/>
  <c r="M35"/>
  <c r="H35"/>
  <c r="CX34"/>
  <c r="CW34"/>
  <c r="CV34"/>
  <c r="CU34"/>
  <c r="CR34"/>
  <c r="CM34"/>
  <c r="CD34"/>
  <c r="BZ34"/>
  <c r="BV34"/>
  <c r="BT34"/>
  <c r="BP34"/>
  <c r="BL34"/>
  <c r="BH34"/>
  <c r="BD34"/>
  <c r="BB34"/>
  <c r="BA34"/>
  <c r="AZ34"/>
  <c r="AV34"/>
  <c r="AR34"/>
  <c r="AN34"/>
  <c r="AH34"/>
  <c r="AJ34" s="1"/>
  <c r="AG34"/>
  <c r="AB34"/>
  <c r="X34"/>
  <c r="T34"/>
  <c r="M34"/>
  <c r="P34" s="1"/>
  <c r="L34"/>
  <c r="H34"/>
  <c r="CX33"/>
  <c r="CW33"/>
  <c r="CV33"/>
  <c r="CU33"/>
  <c r="CR33"/>
  <c r="CD33"/>
  <c r="BZ33"/>
  <c r="BT33"/>
  <c r="BP33"/>
  <c r="BL33"/>
  <c r="BH33"/>
  <c r="BB33"/>
  <c r="BD33" s="1"/>
  <c r="BA33"/>
  <c r="AZ33"/>
  <c r="AV33"/>
  <c r="AR33"/>
  <c r="AN33"/>
  <c r="AH33"/>
  <c r="CN33" s="1"/>
  <c r="AF33"/>
  <c r="AB33"/>
  <c r="X33"/>
  <c r="T33"/>
  <c r="O33"/>
  <c r="M33"/>
  <c r="L33"/>
  <c r="K33"/>
  <c r="H33"/>
  <c r="CY32"/>
  <c r="CX32"/>
  <c r="CW32"/>
  <c r="CV32"/>
  <c r="CU32"/>
  <c r="CR32"/>
  <c r="BZ32"/>
  <c r="BT32"/>
  <c r="BP32"/>
  <c r="BL32"/>
  <c r="BH32"/>
  <c r="BB32"/>
  <c r="BD32" s="1"/>
  <c r="BA32"/>
  <c r="AZ32"/>
  <c r="AV32"/>
  <c r="AR32"/>
  <c r="AN32"/>
  <c r="AH32"/>
  <c r="AG32"/>
  <c r="P32"/>
  <c r="CK31"/>
  <c r="BU31"/>
  <c r="BB31"/>
  <c r="BA31"/>
  <c r="AH31"/>
  <c r="AG31"/>
  <c r="CM31" s="1"/>
  <c r="CX30"/>
  <c r="CW30"/>
  <c r="CV30"/>
  <c r="CU30"/>
  <c r="CR30"/>
  <c r="CD30"/>
  <c r="BZ30"/>
  <c r="BV30"/>
  <c r="BT30"/>
  <c r="BB30"/>
  <c r="CN30" s="1"/>
  <c r="BA30"/>
  <c r="AH30"/>
  <c r="AB30"/>
  <c r="X30"/>
  <c r="T30"/>
  <c r="P30"/>
  <c r="M30"/>
  <c r="I30"/>
  <c r="CY29"/>
  <c r="CX29"/>
  <c r="CW29"/>
  <c r="CV29"/>
  <c r="CU29"/>
  <c r="CS29"/>
  <c r="CR29"/>
  <c r="BT29"/>
  <c r="BB29"/>
  <c r="BD29" s="1"/>
  <c r="BA29"/>
  <c r="AH29"/>
  <c r="AG29"/>
  <c r="CM29" s="1"/>
  <c r="M29"/>
  <c r="P29" s="1"/>
  <c r="L29"/>
  <c r="CY28"/>
  <c r="CX28"/>
  <c r="CW28"/>
  <c r="CV28"/>
  <c r="CU28"/>
  <c r="CR28"/>
  <c r="BZ28"/>
  <c r="BT28"/>
  <c r="BD28"/>
  <c r="BB28"/>
  <c r="BA28"/>
  <c r="AH28"/>
  <c r="AG28"/>
  <c r="AB28"/>
  <c r="X28"/>
  <c r="T28"/>
  <c r="P28"/>
  <c r="L28"/>
  <c r="CK27"/>
  <c r="CJ27"/>
  <c r="CL27" s="1"/>
  <c r="CI27"/>
  <c r="CH27"/>
  <c r="CF27"/>
  <c r="CG27" s="1"/>
  <c r="CE27"/>
  <c r="CD27"/>
  <c r="CB27"/>
  <c r="CC27" s="1"/>
  <c r="CA27"/>
  <c r="BZ27"/>
  <c r="BY27"/>
  <c r="BX27"/>
  <c r="BW27"/>
  <c r="BR27"/>
  <c r="BT27" s="1"/>
  <c r="BQ27"/>
  <c r="BN27"/>
  <c r="BP27" s="1"/>
  <c r="BM27"/>
  <c r="BJ27"/>
  <c r="BL27" s="1"/>
  <c r="BI27"/>
  <c r="BI10" s="1"/>
  <c r="BF27"/>
  <c r="BH27" s="1"/>
  <c r="BE27"/>
  <c r="AX27"/>
  <c r="AZ27" s="1"/>
  <c r="AW27"/>
  <c r="AT27"/>
  <c r="AV27" s="1"/>
  <c r="AS27"/>
  <c r="AP27"/>
  <c r="AR27" s="1"/>
  <c r="AO27"/>
  <c r="AL27"/>
  <c r="AK27"/>
  <c r="AE27"/>
  <c r="AD27"/>
  <c r="AF27" s="1"/>
  <c r="AC27"/>
  <c r="AB27"/>
  <c r="Z27"/>
  <c r="Y27"/>
  <c r="X27"/>
  <c r="V27"/>
  <c r="W27" s="1"/>
  <c r="U27"/>
  <c r="T27"/>
  <c r="R27"/>
  <c r="S27" s="1"/>
  <c r="Q27"/>
  <c r="N27"/>
  <c r="M27"/>
  <c r="P27" s="1"/>
  <c r="J27"/>
  <c r="H27"/>
  <c r="G27"/>
  <c r="F27"/>
  <c r="E27"/>
  <c r="CY26"/>
  <c r="CX26"/>
  <c r="CW26"/>
  <c r="CV26"/>
  <c r="CU26"/>
  <c r="CS26"/>
  <c r="CR26"/>
  <c r="CN26"/>
  <c r="CP26" s="1"/>
  <c r="CM26"/>
  <c r="BT26"/>
  <c r="BB26"/>
  <c r="BA26"/>
  <c r="BU26" s="1"/>
  <c r="AJ26"/>
  <c r="AH26"/>
  <c r="AG26"/>
  <c r="S26"/>
  <c r="L26"/>
  <c r="CY25"/>
  <c r="CX25"/>
  <c r="CW25"/>
  <c r="CV25"/>
  <c r="CU25"/>
  <c r="CR25"/>
  <c r="CM25"/>
  <c r="BU25"/>
  <c r="BT25"/>
  <c r="BP25"/>
  <c r="BL25"/>
  <c r="BH25"/>
  <c r="BB25"/>
  <c r="BA25"/>
  <c r="AZ25"/>
  <c r="AV25"/>
  <c r="AR25"/>
  <c r="AN25"/>
  <c r="AJ25"/>
  <c r="AH25"/>
  <c r="AG25"/>
  <c r="CS25" s="1"/>
  <c r="AF25"/>
  <c r="AB25"/>
  <c r="T25"/>
  <c r="P25"/>
  <c r="L25"/>
  <c r="H25"/>
  <c r="CY24"/>
  <c r="CX24"/>
  <c r="CW24"/>
  <c r="CV24"/>
  <c r="CU24"/>
  <c r="CR24"/>
  <c r="CM24"/>
  <c r="CD24"/>
  <c r="BZ24"/>
  <c r="BT24"/>
  <c r="BP24"/>
  <c r="BB24"/>
  <c r="BA24"/>
  <c r="AH24"/>
  <c r="CN24" s="1"/>
  <c r="CP24" s="1"/>
  <c r="AG24"/>
  <c r="CS24" s="1"/>
  <c r="AB24"/>
  <c r="X24"/>
  <c r="T24"/>
  <c r="P24"/>
  <c r="L24"/>
  <c r="BB23"/>
  <c r="CN23" s="1"/>
  <c r="BA23"/>
  <c r="AH23"/>
  <c r="M23"/>
  <c r="AG23" s="1"/>
  <c r="BV22"/>
  <c r="BB22"/>
  <c r="BA22"/>
  <c r="AH22"/>
  <c r="CN22" s="1"/>
  <c r="AG22"/>
  <c r="BU22" s="1"/>
  <c r="M22"/>
  <c r="CX21"/>
  <c r="CW21"/>
  <c r="CV21"/>
  <c r="CU21"/>
  <c r="CR21"/>
  <c r="BT21"/>
  <c r="BP21"/>
  <c r="BB21"/>
  <c r="BA21"/>
  <c r="AH21"/>
  <c r="M21"/>
  <c r="I21"/>
  <c r="CY20"/>
  <c r="CX20"/>
  <c r="CW20"/>
  <c r="CV20"/>
  <c r="CU20"/>
  <c r="CS20"/>
  <c r="CR20"/>
  <c r="CD20"/>
  <c r="BU20"/>
  <c r="BT20"/>
  <c r="BP20"/>
  <c r="BB20"/>
  <c r="BA20"/>
  <c r="AH20"/>
  <c r="AG20"/>
  <c r="T20"/>
  <c r="I20"/>
  <c r="CY19"/>
  <c r="CX19"/>
  <c r="CW19"/>
  <c r="CV19"/>
  <c r="CU19"/>
  <c r="CR19"/>
  <c r="CM19"/>
  <c r="CD19"/>
  <c r="CC19"/>
  <c r="BU19"/>
  <c r="BT19"/>
  <c r="BP19"/>
  <c r="BB19"/>
  <c r="BA19"/>
  <c r="AH19"/>
  <c r="CN19" s="1"/>
  <c r="CP19" s="1"/>
  <c r="AG19"/>
  <c r="CS19" s="1"/>
  <c r="AF19"/>
  <c r="AB19"/>
  <c r="T19"/>
  <c r="P19"/>
  <c r="L19"/>
  <c r="CY18"/>
  <c r="CX18"/>
  <c r="CW18"/>
  <c r="CV18"/>
  <c r="CU18"/>
  <c r="CS18"/>
  <c r="CR18"/>
  <c r="BV18"/>
  <c r="BT18"/>
  <c r="BS18"/>
  <c r="BP18"/>
  <c r="BB18"/>
  <c r="CN18" s="1"/>
  <c r="CO18" s="1"/>
  <c r="BA18"/>
  <c r="CM18" s="1"/>
  <c r="AI18"/>
  <c r="AH18"/>
  <c r="AG18"/>
  <c r="G18"/>
  <c r="CY17"/>
  <c r="CX17"/>
  <c r="CW17"/>
  <c r="CV17"/>
  <c r="CU17"/>
  <c r="CS17"/>
  <c r="CR17"/>
  <c r="CD17"/>
  <c r="BZ17"/>
  <c r="BV17"/>
  <c r="BT17"/>
  <c r="BP17"/>
  <c r="BL17"/>
  <c r="BH17"/>
  <c r="BD17"/>
  <c r="BB17"/>
  <c r="BA17"/>
  <c r="AZ17"/>
  <c r="AV17"/>
  <c r="AR17"/>
  <c r="AQ17"/>
  <c r="AN17"/>
  <c r="AH17"/>
  <c r="AG17"/>
  <c r="CM17" s="1"/>
  <c r="AF17"/>
  <c r="AB17"/>
  <c r="X17"/>
  <c r="T17"/>
  <c r="P17"/>
  <c r="L17"/>
  <c r="H17"/>
  <c r="CR16"/>
  <c r="CJ16"/>
  <c r="CI16"/>
  <c r="CF16"/>
  <c r="CH16" s="1"/>
  <c r="CE16"/>
  <c r="CC16"/>
  <c r="CB16"/>
  <c r="CD16" s="1"/>
  <c r="CA16"/>
  <c r="BX16"/>
  <c r="BW16"/>
  <c r="BR16"/>
  <c r="BT16" s="1"/>
  <c r="BQ16"/>
  <c r="BP16"/>
  <c r="BN16"/>
  <c r="BM16"/>
  <c r="BJ16"/>
  <c r="BL16" s="1"/>
  <c r="BI16"/>
  <c r="BH16"/>
  <c r="BF16"/>
  <c r="BE16"/>
  <c r="AX16"/>
  <c r="AZ16" s="1"/>
  <c r="AW16"/>
  <c r="AW10" s="1"/>
  <c r="AW5" s="1"/>
  <c r="AW76" s="1"/>
  <c r="AU16"/>
  <c r="AT16"/>
  <c r="AV16" s="1"/>
  <c r="AS16"/>
  <c r="AP16"/>
  <c r="AO16"/>
  <c r="AL16"/>
  <c r="AN16" s="1"/>
  <c r="AK16"/>
  <c r="AD16"/>
  <c r="AC16"/>
  <c r="Z16"/>
  <c r="AB16" s="1"/>
  <c r="Y16"/>
  <c r="Y10" s="1"/>
  <c r="W16"/>
  <c r="V16"/>
  <c r="X16" s="1"/>
  <c r="U16"/>
  <c r="R16"/>
  <c r="Q16"/>
  <c r="N16"/>
  <c r="P16" s="1"/>
  <c r="M16"/>
  <c r="J16"/>
  <c r="CX16" s="1"/>
  <c r="F16"/>
  <c r="E16"/>
  <c r="CY15"/>
  <c r="CX15"/>
  <c r="CW15"/>
  <c r="CV15"/>
  <c r="CU15"/>
  <c r="CS15"/>
  <c r="CR15"/>
  <c r="CN15"/>
  <c r="BU15"/>
  <c r="BT15"/>
  <c r="BB15"/>
  <c r="BV15" s="1"/>
  <c r="BA15"/>
  <c r="AG15"/>
  <c r="CM15" s="1"/>
  <c r="CY14"/>
  <c r="CX14"/>
  <c r="CW14"/>
  <c r="CV14"/>
  <c r="CU14"/>
  <c r="CR14"/>
  <c r="BT14"/>
  <c r="BB14"/>
  <c r="BA14"/>
  <c r="AH14"/>
  <c r="CN14" s="1"/>
  <c r="CP14" s="1"/>
  <c r="AG14"/>
  <c r="CM14" s="1"/>
  <c r="CY13"/>
  <c r="CX13"/>
  <c r="CW13"/>
  <c r="CV13"/>
  <c r="CU13"/>
  <c r="CS13"/>
  <c r="CR13"/>
  <c r="CK13"/>
  <c r="CD13"/>
  <c r="BZ13"/>
  <c r="BT13"/>
  <c r="BS13"/>
  <c r="BP13"/>
  <c r="BL13"/>
  <c r="BH13"/>
  <c r="BB13"/>
  <c r="BD13" s="1"/>
  <c r="BA13"/>
  <c r="BU13" s="1"/>
  <c r="AZ13"/>
  <c r="AV13"/>
  <c r="AR13"/>
  <c r="AN13"/>
  <c r="AH13"/>
  <c r="BV13" s="1"/>
  <c r="AG13"/>
  <c r="AF13"/>
  <c r="AB13"/>
  <c r="X13"/>
  <c r="T13"/>
  <c r="P13"/>
  <c r="L13"/>
  <c r="H13"/>
  <c r="CL12"/>
  <c r="CJ12"/>
  <c r="CI12"/>
  <c r="CF12"/>
  <c r="CF10" s="1"/>
  <c r="CH10" s="1"/>
  <c r="CE12"/>
  <c r="CD12"/>
  <c r="CB12"/>
  <c r="CA12"/>
  <c r="BX12"/>
  <c r="BX10" s="1"/>
  <c r="BW12"/>
  <c r="BV12"/>
  <c r="BR12"/>
  <c r="BT12" s="1"/>
  <c r="BQ12"/>
  <c r="BP12"/>
  <c r="BN12"/>
  <c r="BM12"/>
  <c r="BM10" s="1"/>
  <c r="BM5" s="1"/>
  <c r="BM76" s="1"/>
  <c r="BJ12"/>
  <c r="BL12" s="1"/>
  <c r="BI12"/>
  <c r="BH12"/>
  <c r="BF12"/>
  <c r="BE12"/>
  <c r="BB12"/>
  <c r="AZ12"/>
  <c r="AW12"/>
  <c r="AT12"/>
  <c r="AV12" s="1"/>
  <c r="AS12"/>
  <c r="AO12"/>
  <c r="AK12"/>
  <c r="AN12" s="1"/>
  <c r="AH12"/>
  <c r="AF12"/>
  <c r="AD12"/>
  <c r="AC12"/>
  <c r="AC10" s="1"/>
  <c r="AC5" s="1"/>
  <c r="AC76" s="1"/>
  <c r="Z12"/>
  <c r="AB12" s="1"/>
  <c r="Y12"/>
  <c r="X12"/>
  <c r="V12"/>
  <c r="U12"/>
  <c r="R12"/>
  <c r="T12" s="1"/>
  <c r="Q12"/>
  <c r="P12"/>
  <c r="N12"/>
  <c r="M12"/>
  <c r="M10" s="1"/>
  <c r="M5" s="1"/>
  <c r="M76" s="1"/>
  <c r="I12"/>
  <c r="F12"/>
  <c r="E12"/>
  <c r="CY12" s="1"/>
  <c r="CY11"/>
  <c r="CX11"/>
  <c r="CW11"/>
  <c r="CV11"/>
  <c r="CU11"/>
  <c r="CS11"/>
  <c r="CR11"/>
  <c r="CM11"/>
  <c r="CD11"/>
  <c r="CC11"/>
  <c r="BZ11"/>
  <c r="BT11"/>
  <c r="BP11"/>
  <c r="BO11"/>
  <c r="BL11"/>
  <c r="BH11"/>
  <c r="BC11"/>
  <c r="BB11"/>
  <c r="BD11" s="1"/>
  <c r="BA11"/>
  <c r="AZ11"/>
  <c r="AV11"/>
  <c r="AR11"/>
  <c r="AQ11"/>
  <c r="AN11"/>
  <c r="AH11"/>
  <c r="AJ11" s="1"/>
  <c r="AG11"/>
  <c r="BU11" s="1"/>
  <c r="AF11"/>
  <c r="AE11"/>
  <c r="AB11"/>
  <c r="AA11"/>
  <c r="X11"/>
  <c r="W11"/>
  <c r="T11"/>
  <c r="S11"/>
  <c r="P11"/>
  <c r="O11"/>
  <c r="L11"/>
  <c r="K11"/>
  <c r="H11"/>
  <c r="G11"/>
  <c r="CI10"/>
  <c r="CE10"/>
  <c r="CB10"/>
  <c r="CA10"/>
  <c r="BQ10"/>
  <c r="BN10"/>
  <c r="BJ10"/>
  <c r="BH10"/>
  <c r="BF10"/>
  <c r="BG10" s="1"/>
  <c r="BE10"/>
  <c r="AX10"/>
  <c r="AS10"/>
  <c r="AP10"/>
  <c r="AL10"/>
  <c r="AD10"/>
  <c r="Z10"/>
  <c r="Z5" s="1"/>
  <c r="X10"/>
  <c r="V10"/>
  <c r="W10" s="1"/>
  <c r="U10"/>
  <c r="R10"/>
  <c r="N10"/>
  <c r="N5" s="1"/>
  <c r="J10"/>
  <c r="CY9"/>
  <c r="CX9"/>
  <c r="CW9"/>
  <c r="CV9"/>
  <c r="CU9"/>
  <c r="CS9"/>
  <c r="CR9"/>
  <c r="CN9"/>
  <c r="BV9"/>
  <c r="BT9"/>
  <c r="BP9"/>
  <c r="BL9"/>
  <c r="BH9"/>
  <c r="BD9"/>
  <c r="BB9"/>
  <c r="BA9"/>
  <c r="AZ9"/>
  <c r="AV9"/>
  <c r="AR9"/>
  <c r="AN9"/>
  <c r="AG9"/>
  <c r="BU9" s="1"/>
  <c r="AB9"/>
  <c r="P9"/>
  <c r="L9"/>
  <c r="H9"/>
  <c r="CY8"/>
  <c r="CX8"/>
  <c r="CW8"/>
  <c r="CV8"/>
  <c r="CU8"/>
  <c r="CR8"/>
  <c r="CD8"/>
  <c r="BZ8"/>
  <c r="BV8"/>
  <c r="BT8"/>
  <c r="BP8"/>
  <c r="BL8"/>
  <c r="BH8"/>
  <c r="BD8"/>
  <c r="BB8"/>
  <c r="BA8"/>
  <c r="AZ8"/>
  <c r="AV8"/>
  <c r="AR8"/>
  <c r="AN8"/>
  <c r="AH8"/>
  <c r="AJ8" s="1"/>
  <c r="AG8"/>
  <c r="BU8" s="1"/>
  <c r="AB8"/>
  <c r="X8"/>
  <c r="P8"/>
  <c r="H8"/>
  <c r="CL7"/>
  <c r="CJ7"/>
  <c r="CI7"/>
  <c r="CF7"/>
  <c r="CH7" s="1"/>
  <c r="CE7"/>
  <c r="CD7"/>
  <c r="CB7"/>
  <c r="CA7"/>
  <c r="BX7"/>
  <c r="BZ7" s="1"/>
  <c r="BW7"/>
  <c r="BR7"/>
  <c r="BT7" s="1"/>
  <c r="BQ7"/>
  <c r="BN7"/>
  <c r="BM7"/>
  <c r="BJ7"/>
  <c r="BJ5" s="1"/>
  <c r="BI7"/>
  <c r="BF7"/>
  <c r="BE7"/>
  <c r="AX7"/>
  <c r="AW7"/>
  <c r="AT7"/>
  <c r="AV7" s="1"/>
  <c r="AS7"/>
  <c r="AP7"/>
  <c r="AO7"/>
  <c r="AL7"/>
  <c r="AL5" s="1"/>
  <c r="AK7"/>
  <c r="AH7"/>
  <c r="AD7"/>
  <c r="AC7"/>
  <c r="Z7"/>
  <c r="Y7"/>
  <c r="V7"/>
  <c r="X7" s="1"/>
  <c r="U7"/>
  <c r="R7"/>
  <c r="Q7"/>
  <c r="P7"/>
  <c r="N7"/>
  <c r="M7"/>
  <c r="J7"/>
  <c r="I7"/>
  <c r="F7"/>
  <c r="E7"/>
  <c r="CY6"/>
  <c r="CX6"/>
  <c r="CW6"/>
  <c r="CV6"/>
  <c r="CU6"/>
  <c r="CR6"/>
  <c r="CN6"/>
  <c r="BV6"/>
  <c r="BT6"/>
  <c r="BB6"/>
  <c r="BA6"/>
  <c r="AV6"/>
  <c r="AJ6"/>
  <c r="AH6"/>
  <c r="AG6"/>
  <c r="CS6" s="1"/>
  <c r="H6"/>
  <c r="CI5"/>
  <c r="CI76" s="1"/>
  <c r="CE5"/>
  <c r="CE76" s="1"/>
  <c r="CB5"/>
  <c r="BQ5"/>
  <c r="BQ76" s="1"/>
  <c r="BE5"/>
  <c r="BE76" s="1"/>
  <c r="AS5"/>
  <c r="AS76" s="1"/>
  <c r="U5"/>
  <c r="U76" s="1"/>
  <c r="O5"/>
  <c r="J5"/>
  <c r="BV25" l="1"/>
  <c r="BD25"/>
  <c r="CR7"/>
  <c r="CW7"/>
  <c r="F5"/>
  <c r="CX7"/>
  <c r="CV7"/>
  <c r="H7"/>
  <c r="AP5"/>
  <c r="AR7"/>
  <c r="BH7"/>
  <c r="BF5"/>
  <c r="CU7"/>
  <c r="BL10"/>
  <c r="I27"/>
  <c r="AG27" s="1"/>
  <c r="AG30"/>
  <c r="L30"/>
  <c r="CY30"/>
  <c r="J76"/>
  <c r="CY7"/>
  <c r="R5"/>
  <c r="BI5"/>
  <c r="BI76" s="1"/>
  <c r="P5"/>
  <c r="AD5"/>
  <c r="AF10"/>
  <c r="AE10"/>
  <c r="AZ10"/>
  <c r="BP10"/>
  <c r="BO10"/>
  <c r="CG10"/>
  <c r="AJ12"/>
  <c r="CP15"/>
  <c r="CP18"/>
  <c r="BV23"/>
  <c r="CN29"/>
  <c r="CP29" s="1"/>
  <c r="AO10"/>
  <c r="AO5" s="1"/>
  <c r="AR12"/>
  <c r="AG16"/>
  <c r="H16"/>
  <c r="G16"/>
  <c r="CN20"/>
  <c r="BV20"/>
  <c r="AJ20"/>
  <c r="CN21"/>
  <c r="BV21"/>
  <c r="BA27"/>
  <c r="AN27"/>
  <c r="CV27"/>
  <c r="T10"/>
  <c r="S10"/>
  <c r="CP22"/>
  <c r="Q10"/>
  <c r="Q5" s="1"/>
  <c r="Q76" s="1"/>
  <c r="T16"/>
  <c r="S16"/>
  <c r="AR16"/>
  <c r="AQ16"/>
  <c r="Y5"/>
  <c r="AB7"/>
  <c r="AX5"/>
  <c r="AZ7"/>
  <c r="BN5"/>
  <c r="BP7"/>
  <c r="E10"/>
  <c r="AF16"/>
  <c r="AE16"/>
  <c r="BA16"/>
  <c r="AH16"/>
  <c r="AK5"/>
  <c r="AN10"/>
  <c r="BZ16"/>
  <c r="BW10"/>
  <c r="BW5" s="1"/>
  <c r="BW76" s="1"/>
  <c r="BY16"/>
  <c r="AA5"/>
  <c r="CA5"/>
  <c r="CD5" s="1"/>
  <c r="CD10"/>
  <c r="CC10"/>
  <c r="CR12"/>
  <c r="CX12"/>
  <c r="CW12"/>
  <c r="CV12"/>
  <c r="CU12"/>
  <c r="H12"/>
  <c r="F10"/>
  <c r="CJ10"/>
  <c r="CL16"/>
  <c r="CY21"/>
  <c r="I16"/>
  <c r="K16" s="1"/>
  <c r="CS21"/>
  <c r="AG21"/>
  <c r="CP50"/>
  <c r="CO50"/>
  <c r="CN31"/>
  <c r="BV31"/>
  <c r="V5"/>
  <c r="BX5"/>
  <c r="CM6"/>
  <c r="CP6" s="1"/>
  <c r="CS8"/>
  <c r="CM9"/>
  <c r="CP9" s="1"/>
  <c r="AK10"/>
  <c r="CN11"/>
  <c r="AG12"/>
  <c r="BA12"/>
  <c r="BD12" s="1"/>
  <c r="L16"/>
  <c r="BB16"/>
  <c r="BU18"/>
  <c r="AJ18"/>
  <c r="CO19"/>
  <c r="CM22"/>
  <c r="CU27"/>
  <c r="CW27"/>
  <c r="O27"/>
  <c r="CX27"/>
  <c r="BU34"/>
  <c r="CS34"/>
  <c r="P35"/>
  <c r="AG35"/>
  <c r="CS35" s="1"/>
  <c r="BV36"/>
  <c r="BV39"/>
  <c r="AJ39"/>
  <c r="CN39"/>
  <c r="CP39" s="1"/>
  <c r="BD39"/>
  <c r="CM45"/>
  <c r="CS45"/>
  <c r="AJ48"/>
  <c r="CN48"/>
  <c r="CM63"/>
  <c r="CS63"/>
  <c r="BU63"/>
  <c r="AJ63"/>
  <c r="AG68"/>
  <c r="CS68" s="1"/>
  <c r="E65"/>
  <c r="CY68"/>
  <c r="H68"/>
  <c r="BV11"/>
  <c r="CN12"/>
  <c r="BU14"/>
  <c r="CS14"/>
  <c r="CU16"/>
  <c r="BV26"/>
  <c r="AI26"/>
  <c r="CS28"/>
  <c r="CM28"/>
  <c r="BU28"/>
  <c r="BU29"/>
  <c r="CS32"/>
  <c r="BU32"/>
  <c r="CM32"/>
  <c r="P33"/>
  <c r="CY33"/>
  <c r="AG33"/>
  <c r="CS33"/>
  <c r="CN41"/>
  <c r="BV41"/>
  <c r="CP45"/>
  <c r="CP51"/>
  <c r="CP55"/>
  <c r="CO55"/>
  <c r="BA7"/>
  <c r="CO9"/>
  <c r="AA10"/>
  <c r="AM10"/>
  <c r="AY10"/>
  <c r="AI11"/>
  <c r="L12"/>
  <c r="BS12"/>
  <c r="BZ12"/>
  <c r="CH12"/>
  <c r="AJ13"/>
  <c r="CM13"/>
  <c r="BV14"/>
  <c r="CV16"/>
  <c r="CN17"/>
  <c r="CP17" s="1"/>
  <c r="AJ19"/>
  <c r="BV19"/>
  <c r="BU23"/>
  <c r="CM23"/>
  <c r="CP23" s="1"/>
  <c r="BU24"/>
  <c r="BV28"/>
  <c r="AJ28"/>
  <c r="BV29"/>
  <c r="BV32"/>
  <c r="AJ32"/>
  <c r="CN32"/>
  <c r="CS37"/>
  <c r="CS40"/>
  <c r="BU40"/>
  <c r="AJ40"/>
  <c r="BV45"/>
  <c r="BD45"/>
  <c r="CU48"/>
  <c r="CF5"/>
  <c r="O10"/>
  <c r="BK10"/>
  <c r="AN7"/>
  <c r="P10"/>
  <c r="AT10"/>
  <c r="AT5" s="1"/>
  <c r="CN13"/>
  <c r="O16"/>
  <c r="AA16"/>
  <c r="AM16"/>
  <c r="AY16"/>
  <c r="CW16"/>
  <c r="AJ17"/>
  <c r="BV24"/>
  <c r="AJ24"/>
  <c r="CO26"/>
  <c r="CR27"/>
  <c r="CN28"/>
  <c r="CP28" s="1"/>
  <c r="AJ29"/>
  <c r="BD30"/>
  <c r="CP37"/>
  <c r="BU37"/>
  <c r="CP40"/>
  <c r="AG41"/>
  <c r="CS41" s="1"/>
  <c r="P41"/>
  <c r="K56"/>
  <c r="L56"/>
  <c r="AF56"/>
  <c r="AE56"/>
  <c r="CN72"/>
  <c r="BV72"/>
  <c r="AJ72"/>
  <c r="BB7"/>
  <c r="BD7" s="1"/>
  <c r="CM8"/>
  <c r="BL7"/>
  <c r="CN8"/>
  <c r="AB10"/>
  <c r="BR10"/>
  <c r="BR5" s="1"/>
  <c r="AJ14"/>
  <c r="CB76"/>
  <c r="BU6"/>
  <c r="AG7"/>
  <c r="BU17"/>
  <c r="CM20"/>
  <c r="CN25"/>
  <c r="L27"/>
  <c r="AA27"/>
  <c r="AH27"/>
  <c r="BB27"/>
  <c r="BD27" s="1"/>
  <c r="BV35"/>
  <c r="AJ35"/>
  <c r="BD35"/>
  <c r="AJ37"/>
  <c r="CS38"/>
  <c r="BV38"/>
  <c r="CN38"/>
  <c r="CY41"/>
  <c r="CM42"/>
  <c r="BU42"/>
  <c r="AJ42"/>
  <c r="CS42"/>
  <c r="CP42"/>
  <c r="BU43"/>
  <c r="AJ43"/>
  <c r="AI43"/>
  <c r="CM43"/>
  <c r="CO45"/>
  <c r="CR48"/>
  <c r="CN49"/>
  <c r="BV49"/>
  <c r="BD49"/>
  <c r="BD48" s="1"/>
  <c r="CN52"/>
  <c r="CP52" s="1"/>
  <c r="AZ65"/>
  <c r="AX56"/>
  <c r="AY65"/>
  <c r="BV33"/>
  <c r="CY34"/>
  <c r="AG36"/>
  <c r="CN36"/>
  <c r="BV37"/>
  <c r="CM39"/>
  <c r="CM46"/>
  <c r="CY47"/>
  <c r="CV48"/>
  <c r="BV53"/>
  <c r="W56"/>
  <c r="AQ56"/>
  <c r="BY56"/>
  <c r="CK56"/>
  <c r="AZ57"/>
  <c r="CD57"/>
  <c r="CN61"/>
  <c r="CP61" s="1"/>
  <c r="P65"/>
  <c r="N56"/>
  <c r="O65"/>
  <c r="BL65"/>
  <c r="BJ56"/>
  <c r="BK65"/>
  <c r="BV67"/>
  <c r="CN67"/>
  <c r="AJ67"/>
  <c r="AH65"/>
  <c r="AI67"/>
  <c r="BV71"/>
  <c r="AJ71"/>
  <c r="CN43"/>
  <c r="CM44"/>
  <c r="CY45"/>
  <c r="CN46"/>
  <c r="AG47"/>
  <c r="CS47"/>
  <c r="CW48"/>
  <c r="BU50"/>
  <c r="BU52"/>
  <c r="CS52"/>
  <c r="CS54"/>
  <c r="CM54"/>
  <c r="BP56"/>
  <c r="BO56"/>
  <c r="AG57"/>
  <c r="E56"/>
  <c r="CY57"/>
  <c r="AO56"/>
  <c r="AR56" s="1"/>
  <c r="BA57"/>
  <c r="BD57" s="1"/>
  <c r="CP71"/>
  <c r="CO71"/>
  <c r="CN44"/>
  <c r="CX48"/>
  <c r="BV50"/>
  <c r="BV52"/>
  <c r="AJ54"/>
  <c r="CN54"/>
  <c r="CO59"/>
  <c r="CP63"/>
  <c r="AN65"/>
  <c r="AM65"/>
  <c r="CD65"/>
  <c r="CB56"/>
  <c r="CC65"/>
  <c r="CM66"/>
  <c r="CO66" s="1"/>
  <c r="CS66"/>
  <c r="AJ66"/>
  <c r="CN34"/>
  <c r="BU39"/>
  <c r="CO42"/>
  <c r="BD43"/>
  <c r="AJ44"/>
  <c r="L45"/>
  <c r="AJ46"/>
  <c r="AJ47"/>
  <c r="H48"/>
  <c r="AN48"/>
  <c r="CY48"/>
  <c r="CS50"/>
  <c r="AJ52"/>
  <c r="BA56"/>
  <c r="AV56"/>
  <c r="BH56"/>
  <c r="BS56"/>
  <c r="AB57"/>
  <c r="Y56"/>
  <c r="CN57"/>
  <c r="BV57"/>
  <c r="AJ57"/>
  <c r="AB65"/>
  <c r="Z56"/>
  <c r="Z76" s="1"/>
  <c r="AA65"/>
  <c r="CP66"/>
  <c r="CN68"/>
  <c r="AJ68"/>
  <c r="BV68"/>
  <c r="AI68"/>
  <c r="CP70"/>
  <c r="CO70"/>
  <c r="CP73"/>
  <c r="AI33"/>
  <c r="AI37"/>
  <c r="AG38"/>
  <c r="AG48"/>
  <c r="BV55"/>
  <c r="T56"/>
  <c r="S56"/>
  <c r="BT56"/>
  <c r="CH56"/>
  <c r="CG56"/>
  <c r="K57"/>
  <c r="CU57"/>
  <c r="CK57"/>
  <c r="CP60"/>
  <c r="CO60"/>
  <c r="CN64"/>
  <c r="CM72"/>
  <c r="BD72"/>
  <c r="BD73"/>
  <c r="CN74"/>
  <c r="BV74"/>
  <c r="BD74"/>
  <c r="BC74"/>
  <c r="CX57"/>
  <c r="BV58"/>
  <c r="BV59"/>
  <c r="BU60"/>
  <c r="BU61"/>
  <c r="CN62"/>
  <c r="CP62" s="1"/>
  <c r="CW65"/>
  <c r="BV66"/>
  <c r="BZ67"/>
  <c r="CU67"/>
  <c r="BU71"/>
  <c r="BV73"/>
  <c r="CS74"/>
  <c r="BB75"/>
  <c r="BD75" s="1"/>
  <c r="CV75"/>
  <c r="AL56"/>
  <c r="AL76" s="1"/>
  <c r="H57"/>
  <c r="CR57"/>
  <c r="CS58"/>
  <c r="BV61"/>
  <c r="CX65"/>
  <c r="AI66"/>
  <c r="CV67"/>
  <c r="CS69"/>
  <c r="BU74"/>
  <c r="CW75"/>
  <c r="CR65"/>
  <c r="CM69"/>
  <c r="CP69" s="1"/>
  <c r="CS73"/>
  <c r="CS70"/>
  <c r="G65"/>
  <c r="BU70"/>
  <c r="BR76" l="1"/>
  <c r="BT5"/>
  <c r="BS5"/>
  <c r="AT76"/>
  <c r="AV5"/>
  <c r="AU5"/>
  <c r="BB5"/>
  <c r="CM27"/>
  <c r="BU27"/>
  <c r="AN76"/>
  <c r="AB76"/>
  <c r="CY56"/>
  <c r="AG56"/>
  <c r="AJ27"/>
  <c r="BV27"/>
  <c r="CN27"/>
  <c r="BU7"/>
  <c r="CM7"/>
  <c r="CP8"/>
  <c r="CN7"/>
  <c r="CP72"/>
  <c r="CO72"/>
  <c r="CP11"/>
  <c r="CO11"/>
  <c r="CS7"/>
  <c r="CO20"/>
  <c r="CP20"/>
  <c r="AO76"/>
  <c r="CP64"/>
  <c r="CO64"/>
  <c r="CM48"/>
  <c r="CP48" s="1"/>
  <c r="BU48"/>
  <c r="G56"/>
  <c r="BC57"/>
  <c r="CM57"/>
  <c r="CP57" s="1"/>
  <c r="BU57"/>
  <c r="CO69"/>
  <c r="CP32"/>
  <c r="CM33"/>
  <c r="CP33" s="1"/>
  <c r="AJ33"/>
  <c r="BU33"/>
  <c r="BA10"/>
  <c r="CR10"/>
  <c r="CX10"/>
  <c r="H10"/>
  <c r="CW10"/>
  <c r="G10"/>
  <c r="CV10"/>
  <c r="CU10"/>
  <c r="BN76"/>
  <c r="BP5"/>
  <c r="BO5"/>
  <c r="CS16"/>
  <c r="R76"/>
  <c r="T5"/>
  <c r="S5"/>
  <c r="CN75"/>
  <c r="CP74"/>
  <c r="CO74"/>
  <c r="BU38"/>
  <c r="CM38"/>
  <c r="CP38" s="1"/>
  <c r="AB56"/>
  <c r="AA56"/>
  <c r="CU56"/>
  <c r="BK56"/>
  <c r="BL56"/>
  <c r="AY56"/>
  <c r="AZ56"/>
  <c r="CO49"/>
  <c r="CP49"/>
  <c r="CM41"/>
  <c r="CP41" s="1"/>
  <c r="BU41"/>
  <c r="AJ41"/>
  <c r="BU35"/>
  <c r="CM35"/>
  <c r="BD16"/>
  <c r="BC16"/>
  <c r="V76"/>
  <c r="X5"/>
  <c r="W5"/>
  <c r="CO31"/>
  <c r="CP31"/>
  <c r="BK5"/>
  <c r="BZ10"/>
  <c r="BU30"/>
  <c r="CM30"/>
  <c r="AJ30"/>
  <c r="CS30"/>
  <c r="BF76"/>
  <c r="BH5"/>
  <c r="BG5"/>
  <c r="AM56"/>
  <c r="AN56"/>
  <c r="H56"/>
  <c r="CP43"/>
  <c r="CO43"/>
  <c r="CN65"/>
  <c r="AH56"/>
  <c r="AJ38"/>
  <c r="CP25"/>
  <c r="CO25"/>
  <c r="CO13"/>
  <c r="CP13"/>
  <c r="CY65"/>
  <c r="AG65"/>
  <c r="H65"/>
  <c r="CO48"/>
  <c r="AQ10"/>
  <c r="AX76"/>
  <c r="AZ5"/>
  <c r="AY5"/>
  <c r="BL5"/>
  <c r="CO21"/>
  <c r="AJ7"/>
  <c r="AF5"/>
  <c r="AD76"/>
  <c r="AE5"/>
  <c r="CS27"/>
  <c r="CY27"/>
  <c r="F76"/>
  <c r="CV5"/>
  <c r="CU5"/>
  <c r="CR5"/>
  <c r="CX5"/>
  <c r="CW5"/>
  <c r="CO34"/>
  <c r="CP34"/>
  <c r="CP46"/>
  <c r="CO46"/>
  <c r="BB65"/>
  <c r="BV65" s="1"/>
  <c r="CP44"/>
  <c r="CO44"/>
  <c r="BS10"/>
  <c r="BT10"/>
  <c r="AU10"/>
  <c r="AV10"/>
  <c r="BB10"/>
  <c r="CV56"/>
  <c r="BV75"/>
  <c r="CM36"/>
  <c r="CP36" s="1"/>
  <c r="AJ36"/>
  <c r="BU36"/>
  <c r="CW56"/>
  <c r="CO38"/>
  <c r="CF76"/>
  <c r="CH5"/>
  <c r="CG5"/>
  <c r="CO41"/>
  <c r="CO12"/>
  <c r="CM68"/>
  <c r="BU68"/>
  <c r="CL10"/>
  <c r="CK10"/>
  <c r="CJ5"/>
  <c r="CA76"/>
  <c r="CD76" s="1"/>
  <c r="CC5"/>
  <c r="AK76"/>
  <c r="BA76" s="1"/>
  <c r="BA5"/>
  <c r="AM5"/>
  <c r="AR10"/>
  <c r="BJ76"/>
  <c r="BU16"/>
  <c r="CM16"/>
  <c r="BV7"/>
  <c r="CO68"/>
  <c r="CP68"/>
  <c r="CR56"/>
  <c r="CD56"/>
  <c r="CC56"/>
  <c r="CP54"/>
  <c r="CS57"/>
  <c r="BU47"/>
  <c r="CM47"/>
  <c r="CP67"/>
  <c r="CO67"/>
  <c r="P56"/>
  <c r="O56"/>
  <c r="CS48"/>
  <c r="K27"/>
  <c r="AH10"/>
  <c r="CX56"/>
  <c r="CS36"/>
  <c r="BU12"/>
  <c r="CM12"/>
  <c r="CP12" s="1"/>
  <c r="CS12"/>
  <c r="BX76"/>
  <c r="BY5"/>
  <c r="BZ5"/>
  <c r="BU21"/>
  <c r="CM21"/>
  <c r="CP21" s="1"/>
  <c r="AJ21"/>
  <c r="I10"/>
  <c r="AN5"/>
  <c r="BV16"/>
  <c r="CN16"/>
  <c r="AJ16"/>
  <c r="AI16"/>
  <c r="CY10"/>
  <c r="AG10"/>
  <c r="E5"/>
  <c r="G5" s="1"/>
  <c r="Y76"/>
  <c r="AA76" s="1"/>
  <c r="N76"/>
  <c r="AB5"/>
  <c r="AP76"/>
  <c r="AR5"/>
  <c r="AQ5"/>
  <c r="CY16"/>
  <c r="CP47" l="1"/>
  <c r="CO47"/>
  <c r="AI56"/>
  <c r="CN56"/>
  <c r="AJ56"/>
  <c r="BG76"/>
  <c r="BH76"/>
  <c r="CM56"/>
  <c r="BU56"/>
  <c r="CJ76"/>
  <c r="CL5"/>
  <c r="CK5"/>
  <c r="CC76"/>
  <c r="T76"/>
  <c r="S76"/>
  <c r="CS56"/>
  <c r="AM76"/>
  <c r="BL76"/>
  <c r="BK76"/>
  <c r="AU76"/>
  <c r="AV76"/>
  <c r="AR76"/>
  <c r="AQ76"/>
  <c r="CP16"/>
  <c r="CO16"/>
  <c r="CM65"/>
  <c r="CP65" s="1"/>
  <c r="BU65"/>
  <c r="AI65"/>
  <c r="CO30"/>
  <c r="CP30"/>
  <c r="CO27"/>
  <c r="CP27"/>
  <c r="CO57"/>
  <c r="CH76"/>
  <c r="CG76"/>
  <c r="CO35"/>
  <c r="CP35"/>
  <c r="BU10"/>
  <c r="CM10"/>
  <c r="CM5" s="1"/>
  <c r="BD10"/>
  <c r="BC10"/>
  <c r="AZ76"/>
  <c r="AY76"/>
  <c r="CP75"/>
  <c r="CO75"/>
  <c r="P76"/>
  <c r="O76"/>
  <c r="E76"/>
  <c r="AF76"/>
  <c r="AE76"/>
  <c r="H5"/>
  <c r="BC65"/>
  <c r="BD65"/>
  <c r="BB56"/>
  <c r="BV56" s="1"/>
  <c r="CR76"/>
  <c r="CX76"/>
  <c r="CW76"/>
  <c r="CV76"/>
  <c r="H76"/>
  <c r="CU76"/>
  <c r="G76"/>
  <c r="AJ65"/>
  <c r="CS10"/>
  <c r="K10"/>
  <c r="I5"/>
  <c r="BY76"/>
  <c r="BZ76"/>
  <c r="AI10"/>
  <c r="BV10"/>
  <c r="CN10"/>
  <c r="AJ10"/>
  <c r="AH5"/>
  <c r="CS65"/>
  <c r="W76"/>
  <c r="X76"/>
  <c r="BP76"/>
  <c r="BO76"/>
  <c r="CP7"/>
  <c r="BB76"/>
  <c r="BD5"/>
  <c r="BC5"/>
  <c r="BS76"/>
  <c r="BT76"/>
  <c r="BD76" l="1"/>
  <c r="BC76"/>
  <c r="I76"/>
  <c r="K5"/>
  <c r="CP10"/>
  <c r="CO10"/>
  <c r="AG5"/>
  <c r="CK76"/>
  <c r="CL76"/>
  <c r="CP56"/>
  <c r="CO56"/>
  <c r="CO65"/>
  <c r="CY5"/>
  <c r="AG76"/>
  <c r="CS76"/>
  <c r="CN5"/>
  <c r="AH76"/>
  <c r="BV5"/>
  <c r="AJ5"/>
  <c r="AI5"/>
  <c r="BD56"/>
  <c r="BC56"/>
  <c r="AI76" l="1"/>
  <c r="CN76"/>
  <c r="BV76"/>
  <c r="AJ76"/>
  <c r="CP5"/>
  <c r="CO5"/>
  <c r="CM76"/>
  <c r="BU76"/>
  <c r="K76"/>
  <c r="L76"/>
  <c r="CY76"/>
  <c r="BU5"/>
  <c r="CS5"/>
  <c r="CP76" l="1"/>
  <c r="CO76"/>
</calcChain>
</file>

<file path=xl/sharedStrings.xml><?xml version="1.0" encoding="utf-8"?>
<sst xmlns="http://schemas.openxmlformats.org/spreadsheetml/2006/main" count="193" uniqueCount="110">
  <si>
    <t xml:space="preserve">Фактическое исполнение платных услуг за 2021 год города Ак-Довурак </t>
  </si>
  <si>
    <t>Приложение №6</t>
  </si>
  <si>
    <t>(тыс.рублей)</t>
  </si>
  <si>
    <t>д/с "Дюймовочка"</t>
  </si>
  <si>
    <t>д/с "Теремок"</t>
  </si>
  <si>
    <t>д/с "Мишутка"</t>
  </si>
  <si>
    <t>д/с "Сказка"</t>
  </si>
  <si>
    <t>д/с"Малышок"</t>
  </si>
  <si>
    <t>д/с "Золотой ключик"</t>
  </si>
  <si>
    <t>д/с "Светлячок"</t>
  </si>
  <si>
    <t>Всего по ДОУ</t>
  </si>
  <si>
    <t>Школа №1</t>
  </si>
  <si>
    <t>Школа №2</t>
  </si>
  <si>
    <t>Школа №3</t>
  </si>
  <si>
    <t>Школа №4</t>
  </si>
  <si>
    <t>Итого школ</t>
  </si>
  <si>
    <t>ЦО</t>
  </si>
  <si>
    <t>ДДТ</t>
  </si>
  <si>
    <t>ЦРТДЮ</t>
  </si>
  <si>
    <t>Лагерь</t>
  </si>
  <si>
    <t>УО</t>
  </si>
  <si>
    <t>ДШИ</t>
  </si>
  <si>
    <t>ДК</t>
  </si>
  <si>
    <t>ЦГБ</t>
  </si>
  <si>
    <t>БАССЕЙН</t>
  </si>
  <si>
    <t xml:space="preserve">Всего </t>
  </si>
  <si>
    <t>ФАКТ ВСЕ</t>
  </si>
  <si>
    <t>ФАКТ без лагеря</t>
  </si>
  <si>
    <t>УО все без лагеря</t>
  </si>
  <si>
    <t>ЭКР</t>
  </si>
  <si>
    <t>Наименование статьи</t>
  </si>
  <si>
    <t>план</t>
  </si>
  <si>
    <t>факт</t>
  </si>
  <si>
    <t>% вып</t>
  </si>
  <si>
    <t>откл.(+;-)</t>
  </si>
  <si>
    <t>откл.  (+;-)</t>
  </si>
  <si>
    <t>откл.   (+;-)</t>
  </si>
  <si>
    <t xml:space="preserve">факт </t>
  </si>
  <si>
    <t>откл (+,-)</t>
  </si>
  <si>
    <t>откл. (+;-)</t>
  </si>
  <si>
    <t>Расходы</t>
  </si>
  <si>
    <t xml:space="preserve">Оплата труда </t>
  </si>
  <si>
    <t>Прочие выплаты</t>
  </si>
  <si>
    <t xml:space="preserve">  - суточные</t>
  </si>
  <si>
    <t>Начисление</t>
  </si>
  <si>
    <t>Приобретение услуг</t>
  </si>
  <si>
    <t>Услуги связи</t>
  </si>
  <si>
    <t>Транспортные расходы</t>
  </si>
  <si>
    <t xml:space="preserve"> -оплата проезда по служебным командировкам</t>
  </si>
  <si>
    <t>Электроэнергия</t>
  </si>
  <si>
    <t xml:space="preserve">Арендная плата </t>
  </si>
  <si>
    <t>Услуги по содержанию имущества</t>
  </si>
  <si>
    <t xml:space="preserve"> -калибровка средств измерений</t>
  </si>
  <si>
    <t xml:space="preserve"> - энергет обследование</t>
  </si>
  <si>
    <t xml:space="preserve"> -расходы за текущий ремонт оргтехники</t>
  </si>
  <si>
    <t xml:space="preserve"> противопожарные мероприятия</t>
  </si>
  <si>
    <t xml:space="preserve"> -заправка картриджа </t>
  </si>
  <si>
    <t xml:space="preserve"> -мусор </t>
  </si>
  <si>
    <t xml:space="preserve"> -Проведение испытаний электрооборуд</t>
  </si>
  <si>
    <t xml:space="preserve"> - текущий ремонт оборудования,зданий</t>
  </si>
  <si>
    <t xml:space="preserve">  -вывозка мусора</t>
  </si>
  <si>
    <t xml:space="preserve">   - услуги СЭС</t>
  </si>
  <si>
    <t>Прочие услуги</t>
  </si>
  <si>
    <t xml:space="preserve">   - найм жилых помещений. проезд при служебных командировках</t>
  </si>
  <si>
    <t xml:space="preserve">   - оплата по договору</t>
  </si>
  <si>
    <t xml:space="preserve">  - проведение мероприятий</t>
  </si>
  <si>
    <t xml:space="preserve">   - оплата услуг в области информационных технологий</t>
  </si>
  <si>
    <t xml:space="preserve">  - оплата за обучение</t>
  </si>
  <si>
    <t xml:space="preserve"> - пожарные услуги</t>
  </si>
  <si>
    <t xml:space="preserve">  - за услуги экспертизы здания</t>
  </si>
  <si>
    <t xml:space="preserve">  - услуги 60% за прокат фильмов</t>
  </si>
  <si>
    <t xml:space="preserve">  - аттестация рабочих мест</t>
  </si>
  <si>
    <t xml:space="preserve">  -подписка</t>
  </si>
  <si>
    <t xml:space="preserve">  - программное обеспечение</t>
  </si>
  <si>
    <t xml:space="preserve"> услуги по установке (вытяжки) мероприятия</t>
  </si>
  <si>
    <t xml:space="preserve">  - страхование, техмин (авто, здания)</t>
  </si>
  <si>
    <t xml:space="preserve">  - оплата услуг банка (комиссия)</t>
  </si>
  <si>
    <t xml:space="preserve">  - услуги по охране </t>
  </si>
  <si>
    <t xml:space="preserve">  -медицинские услуги</t>
  </si>
  <si>
    <t xml:space="preserve">   -за проведение конц.зрел.меропр.</t>
  </si>
  <si>
    <t xml:space="preserve">   -типографские услуги</t>
  </si>
  <si>
    <t xml:space="preserve"> - прочие услуги</t>
  </si>
  <si>
    <t xml:space="preserve">   - услуги по оформлению</t>
  </si>
  <si>
    <t>Прочие расходы</t>
  </si>
  <si>
    <t xml:space="preserve"> - налоги, госпошлина</t>
  </si>
  <si>
    <t xml:space="preserve"> - представительские расходы</t>
  </si>
  <si>
    <t xml:space="preserve"> - лицензирование</t>
  </si>
  <si>
    <t>взносы, спонсорство</t>
  </si>
  <si>
    <t>Уплата штрафов, пеней за несвоевременную уплату налогов и сборов</t>
  </si>
  <si>
    <t>Поступления нефинансовых активов</t>
  </si>
  <si>
    <t xml:space="preserve">Увеличение стоимости основных средств </t>
  </si>
  <si>
    <t xml:space="preserve">Приобретение учебников и учебных пособий </t>
  </si>
  <si>
    <t>Приобретение мебели</t>
  </si>
  <si>
    <t>Приобетение оргтехники</t>
  </si>
  <si>
    <t>Приобретение стир.машины</t>
  </si>
  <si>
    <t>Приобретение чемодан психолога</t>
  </si>
  <si>
    <t>Приобретение производ.инвентаря</t>
  </si>
  <si>
    <t xml:space="preserve">Приобртение пр. осн-х средств </t>
  </si>
  <si>
    <t>Увеличение стоимости материальных запасов</t>
  </si>
  <si>
    <t xml:space="preserve">   - продукты питания</t>
  </si>
  <si>
    <t xml:space="preserve">  - канцелярские и хоз.товары</t>
  </si>
  <si>
    <t xml:space="preserve">  - медикаменты</t>
  </si>
  <si>
    <t xml:space="preserve">   - мягкий инвентарь (спортивный)</t>
  </si>
  <si>
    <t xml:space="preserve">  - стройматериалы</t>
  </si>
  <si>
    <t xml:space="preserve">  - спорт.инвентарь</t>
  </si>
  <si>
    <t xml:space="preserve">  - противожарные материалы </t>
  </si>
  <si>
    <t xml:space="preserve"> - запчасти</t>
  </si>
  <si>
    <t xml:space="preserve">  - прочие расходные материалы</t>
  </si>
  <si>
    <t xml:space="preserve">   - расходы на ГСМ,уголь</t>
  </si>
  <si>
    <t>Итого расходов: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</si>
</sst>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.0"/>
  </numFmts>
  <fonts count="15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2">
    <xf numFmtId="0" fontId="0" fillId="0" borderId="0" xfId="0"/>
    <xf numFmtId="164" fontId="2" fillId="2" borderId="0" xfId="0" applyNumberFormat="1" applyFont="1" applyFill="1"/>
    <xf numFmtId="164" fontId="2" fillId="0" borderId="0" xfId="0" applyNumberFormat="1" applyFont="1"/>
    <xf numFmtId="164" fontId="3" fillId="2" borderId="0" xfId="0" applyNumberFormat="1" applyFont="1" applyFill="1"/>
    <xf numFmtId="164" fontId="4" fillId="2" borderId="0" xfId="0" applyNumberFormat="1" applyFont="1" applyFill="1"/>
    <xf numFmtId="1" fontId="3" fillId="2" borderId="0" xfId="0" applyNumberFormat="1" applyFont="1" applyFill="1"/>
    <xf numFmtId="1" fontId="3" fillId="0" borderId="0" xfId="0" applyNumberFormat="1" applyFont="1"/>
    <xf numFmtId="1" fontId="1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4" fontId="3" fillId="0" borderId="0" xfId="0" applyNumberFormat="1" applyFont="1"/>
    <xf numFmtId="1" fontId="3" fillId="0" borderId="1" xfId="0" applyNumberFormat="1" applyFont="1" applyBorder="1"/>
    <xf numFmtId="1" fontId="3" fillId="2" borderId="1" xfId="0" applyNumberFormat="1" applyFont="1" applyFill="1" applyBorder="1"/>
    <xf numFmtId="1" fontId="3" fillId="3" borderId="0" xfId="0" applyNumberFormat="1" applyFont="1" applyFill="1"/>
    <xf numFmtId="1" fontId="3" fillId="3" borderId="2" xfId="0" applyNumberFormat="1" applyFont="1" applyFill="1" applyBorder="1"/>
    <xf numFmtId="164" fontId="3" fillId="3" borderId="2" xfId="0" applyNumberFormat="1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1" fontId="1" fillId="4" borderId="2" xfId="0" applyNumberFormat="1" applyFont="1" applyFill="1" applyBorder="1"/>
    <xf numFmtId="165" fontId="1" fillId="4" borderId="2" xfId="0" applyNumberFormat="1" applyFont="1" applyFill="1" applyBorder="1" applyAlignment="1">
      <alignment horizontal="center"/>
    </xf>
    <xf numFmtId="165" fontId="1" fillId="4" borderId="2" xfId="0" applyNumberFormat="1" applyFont="1" applyFill="1" applyBorder="1"/>
    <xf numFmtId="165" fontId="1" fillId="4" borderId="3" xfId="0" applyNumberFormat="1" applyFont="1" applyFill="1" applyBorder="1" applyAlignment="1">
      <alignment horizontal="center"/>
    </xf>
    <xf numFmtId="1" fontId="1" fillId="4" borderId="0" xfId="0" applyNumberFormat="1" applyFont="1" applyFill="1"/>
    <xf numFmtId="1" fontId="1" fillId="0" borderId="2" xfId="0" applyNumberFormat="1" applyFont="1" applyBorder="1"/>
    <xf numFmtId="1" fontId="1" fillId="0" borderId="4" xfId="0" applyNumberFormat="1" applyFont="1" applyBorder="1" applyAlignment="1">
      <alignment horizontal="left"/>
    </xf>
    <xf numFmtId="1" fontId="1" fillId="0" borderId="5" xfId="0" applyNumberFormat="1" applyFont="1" applyBorder="1" applyAlignment="1">
      <alignment horizontal="left"/>
    </xf>
    <xf numFmtId="165" fontId="1" fillId="0" borderId="2" xfId="0" applyNumberFormat="1" applyFont="1" applyBorder="1" applyAlignment="1">
      <alignment horizontal="center"/>
    </xf>
    <xf numFmtId="165" fontId="1" fillId="0" borderId="2" xfId="0" applyNumberFormat="1" applyFont="1" applyBorder="1"/>
    <xf numFmtId="165" fontId="1" fillId="0" borderId="3" xfId="0" applyNumberFormat="1" applyFont="1" applyBorder="1" applyAlignment="1">
      <alignment horizontal="center"/>
    </xf>
    <xf numFmtId="1" fontId="1" fillId="0" borderId="0" xfId="0" applyNumberFormat="1" applyFont="1"/>
    <xf numFmtId="1" fontId="5" fillId="3" borderId="2" xfId="0" applyNumberFormat="1" applyFont="1" applyFill="1" applyBorder="1"/>
    <xf numFmtId="165" fontId="5" fillId="3" borderId="2" xfId="0" applyNumberFormat="1" applyFont="1" applyFill="1" applyBorder="1" applyAlignment="1">
      <alignment horizontal="center"/>
    </xf>
    <xf numFmtId="165" fontId="1" fillId="3" borderId="2" xfId="0" applyNumberFormat="1" applyFont="1" applyFill="1" applyBorder="1" applyAlignment="1">
      <alignment horizontal="center"/>
    </xf>
    <xf numFmtId="165" fontId="5" fillId="3" borderId="2" xfId="0" applyNumberFormat="1" applyFont="1" applyFill="1" applyBorder="1"/>
    <xf numFmtId="165" fontId="6" fillId="3" borderId="2" xfId="0" applyNumberFormat="1" applyFont="1" applyFill="1" applyBorder="1" applyAlignment="1">
      <alignment horizontal="center"/>
    </xf>
    <xf numFmtId="165" fontId="6" fillId="3" borderId="2" xfId="0" applyNumberFormat="1" applyFont="1" applyFill="1" applyBorder="1"/>
    <xf numFmtId="165" fontId="6" fillId="3" borderId="3" xfId="0" applyNumberFormat="1" applyFont="1" applyFill="1" applyBorder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" fontId="5" fillId="3" borderId="0" xfId="0" applyNumberFormat="1" applyFont="1" applyFill="1"/>
    <xf numFmtId="1" fontId="1" fillId="3" borderId="0" xfId="0" applyNumberFormat="1" applyFont="1" applyFill="1"/>
    <xf numFmtId="1" fontId="3" fillId="2" borderId="2" xfId="0" applyNumberFormat="1" applyFont="1" applyFill="1" applyBorder="1"/>
    <xf numFmtId="165" fontId="3" fillId="2" borderId="2" xfId="0" applyNumberFormat="1" applyFont="1" applyFill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8" fillId="2" borderId="2" xfId="0" applyNumberFormat="1" applyFont="1" applyFill="1" applyBorder="1" applyAlignment="1">
      <alignment horizontal="center"/>
    </xf>
    <xf numFmtId="165" fontId="3" fillId="2" borderId="2" xfId="0" applyNumberFormat="1" applyFont="1" applyFill="1" applyBorder="1"/>
    <xf numFmtId="165" fontId="9" fillId="2" borderId="2" xfId="0" applyNumberFormat="1" applyFont="1" applyFill="1" applyBorder="1"/>
    <xf numFmtId="165" fontId="9" fillId="2" borderId="2" xfId="0" applyNumberFormat="1" applyFont="1" applyFill="1" applyBorder="1" applyAlignment="1">
      <alignment horizontal="center"/>
    </xf>
    <xf numFmtId="165" fontId="9" fillId="0" borderId="2" xfId="0" applyNumberFormat="1" applyFont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165" fontId="9" fillId="2" borderId="3" xfId="0" applyNumberFormat="1" applyFont="1" applyFill="1" applyBorder="1" applyAlignment="1">
      <alignment horizontal="center"/>
    </xf>
    <xf numFmtId="165" fontId="9" fillId="0" borderId="2" xfId="0" applyNumberFormat="1" applyFont="1" applyBorder="1"/>
    <xf numFmtId="165" fontId="3" fillId="0" borderId="2" xfId="0" applyNumberFormat="1" applyFont="1" applyBorder="1"/>
    <xf numFmtId="1" fontId="1" fillId="2" borderId="0" xfId="0" applyNumberFormat="1" applyFont="1" applyFill="1"/>
    <xf numFmtId="1" fontId="1" fillId="5" borderId="0" xfId="0" applyNumberFormat="1" applyFont="1" applyFill="1"/>
    <xf numFmtId="1" fontId="1" fillId="3" borderId="2" xfId="0" applyNumberFormat="1" applyFont="1" applyFill="1" applyBorder="1"/>
    <xf numFmtId="165" fontId="1" fillId="3" borderId="2" xfId="0" applyNumberFormat="1" applyFont="1" applyFill="1" applyBorder="1"/>
    <xf numFmtId="165" fontId="10" fillId="3" borderId="2" xfId="0" applyNumberFormat="1" applyFont="1" applyFill="1" applyBorder="1"/>
    <xf numFmtId="165" fontId="10" fillId="3" borderId="2" xfId="0" applyNumberFormat="1" applyFont="1" applyFill="1" applyBorder="1" applyAlignment="1">
      <alignment horizontal="center"/>
    </xf>
    <xf numFmtId="165" fontId="10" fillId="3" borderId="3" xfId="0" applyNumberFormat="1" applyFont="1" applyFill="1" applyBorder="1" applyAlignment="1">
      <alignment horizontal="center"/>
    </xf>
    <xf numFmtId="165" fontId="1" fillId="3" borderId="3" xfId="0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5" fontId="10" fillId="0" borderId="2" xfId="0" applyNumberFormat="1" applyFont="1" applyBorder="1" applyAlignment="1">
      <alignment horizontal="center"/>
    </xf>
    <xf numFmtId="1" fontId="3" fillId="0" borderId="2" xfId="0" applyNumberFormat="1" applyFont="1" applyBorder="1"/>
    <xf numFmtId="165" fontId="5" fillId="0" borderId="2" xfId="0" applyNumberFormat="1" applyFont="1" applyBorder="1" applyAlignment="1">
      <alignment horizontal="center"/>
    </xf>
    <xf numFmtId="165" fontId="5" fillId="0" borderId="2" xfId="0" applyNumberFormat="1" applyFont="1" applyBorder="1"/>
    <xf numFmtId="165" fontId="6" fillId="0" borderId="2" xfId="0" applyNumberFormat="1" applyFont="1" applyBorder="1"/>
    <xf numFmtId="165" fontId="6" fillId="0" borderId="2" xfId="0" applyNumberFormat="1" applyFont="1" applyBorder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1" fontId="5" fillId="0" borderId="0" xfId="0" applyNumberFormat="1" applyFont="1"/>
    <xf numFmtId="1" fontId="5" fillId="2" borderId="2" xfId="0" applyNumberFormat="1" applyFont="1" applyFill="1" applyBorder="1"/>
    <xf numFmtId="165" fontId="1" fillId="2" borderId="2" xfId="0" applyNumberFormat="1" applyFont="1" applyFill="1" applyBorder="1"/>
    <xf numFmtId="165" fontId="10" fillId="2" borderId="2" xfId="0" applyNumberFormat="1" applyFont="1" applyFill="1" applyBorder="1"/>
    <xf numFmtId="165" fontId="10" fillId="2" borderId="2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165" fontId="10" fillId="0" borderId="2" xfId="0" applyNumberFormat="1" applyFont="1" applyBorder="1"/>
    <xf numFmtId="165" fontId="10" fillId="2" borderId="3" xfId="0" applyNumberFormat="1" applyFont="1" applyFill="1" applyBorder="1" applyAlignment="1">
      <alignment horizontal="center"/>
    </xf>
    <xf numFmtId="1" fontId="8" fillId="2" borderId="2" xfId="0" applyNumberFormat="1" applyFont="1" applyFill="1" applyBorder="1"/>
    <xf numFmtId="165" fontId="9" fillId="2" borderId="3" xfId="0" applyNumberFormat="1" applyFont="1" applyFill="1" applyBorder="1"/>
    <xf numFmtId="165" fontId="3" fillId="2" borderId="3" xfId="0" applyNumberFormat="1" applyFont="1" applyFill="1" applyBorder="1"/>
    <xf numFmtId="165" fontId="9" fillId="6" borderId="2" xfId="0" applyNumberFormat="1" applyFont="1" applyFill="1" applyBorder="1" applyAlignment="1">
      <alignment horizontal="center"/>
    </xf>
    <xf numFmtId="165" fontId="9" fillId="6" borderId="2" xfId="0" applyNumberFormat="1" applyFont="1" applyFill="1" applyBorder="1"/>
    <xf numFmtId="165" fontId="3" fillId="0" borderId="3" xfId="0" applyNumberFormat="1" applyFont="1" applyBorder="1" applyAlignment="1">
      <alignment horizontal="center"/>
    </xf>
    <xf numFmtId="165" fontId="3" fillId="2" borderId="3" xfId="0" applyNumberFormat="1" applyFont="1" applyFill="1" applyBorder="1" applyAlignment="1">
      <alignment horizontal="center"/>
    </xf>
    <xf numFmtId="165" fontId="11" fillId="0" borderId="2" xfId="0" applyNumberFormat="1" applyFont="1" applyBorder="1"/>
    <xf numFmtId="165" fontId="9" fillId="3" borderId="2" xfId="0" applyNumberFormat="1" applyFont="1" applyFill="1" applyBorder="1" applyAlignment="1">
      <alignment horizontal="center"/>
    </xf>
    <xf numFmtId="1" fontId="5" fillId="3" borderId="2" xfId="0" applyNumberFormat="1" applyFont="1" applyFill="1" applyBorder="1" applyAlignment="1">
      <alignment horizontal="center"/>
    </xf>
    <xf numFmtId="1" fontId="7" fillId="2" borderId="4" xfId="0" applyNumberFormat="1" applyFont="1" applyFill="1" applyBorder="1" applyAlignment="1">
      <alignment horizontal="left"/>
    </xf>
    <xf numFmtId="1" fontId="7" fillId="2" borderId="5" xfId="0" applyNumberFormat="1" applyFont="1" applyFill="1" applyBorder="1" applyAlignment="1">
      <alignment horizontal="left"/>
    </xf>
    <xf numFmtId="1" fontId="12" fillId="0" borderId="2" xfId="0" applyNumberFormat="1" applyFont="1" applyBorder="1"/>
    <xf numFmtId="1" fontId="7" fillId="0" borderId="4" xfId="0" applyNumberFormat="1" applyFont="1" applyBorder="1" applyAlignment="1">
      <alignment horizontal="left" vertical="center" wrapText="1"/>
    </xf>
    <xf numFmtId="1" fontId="7" fillId="0" borderId="5" xfId="0" applyNumberFormat="1" applyFont="1" applyBorder="1" applyAlignment="1">
      <alignment horizontal="left" vertical="center" wrapText="1"/>
    </xf>
    <xf numFmtId="165" fontId="9" fillId="0" borderId="3" xfId="0" applyNumberFormat="1" applyFont="1" applyBorder="1" applyAlignment="1">
      <alignment horizontal="center"/>
    </xf>
    <xf numFmtId="165" fontId="9" fillId="0" borderId="3" xfId="0" applyNumberFormat="1" applyFont="1" applyBorder="1"/>
    <xf numFmtId="1" fontId="1" fillId="4" borderId="2" xfId="0" applyNumberFormat="1" applyFont="1" applyFill="1" applyBorder="1" applyAlignment="1">
      <alignment horizontal="center" vertical="center" wrapText="1"/>
    </xf>
    <xf numFmtId="165" fontId="3" fillId="4" borderId="2" xfId="0" applyNumberFormat="1" applyFont="1" applyFill="1" applyBorder="1" applyAlignment="1">
      <alignment horizontal="center"/>
    </xf>
    <xf numFmtId="165" fontId="3" fillId="4" borderId="2" xfId="0" applyNumberFormat="1" applyFont="1" applyFill="1" applyBorder="1"/>
    <xf numFmtId="165" fontId="10" fillId="4" borderId="2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/>
    </xf>
    <xf numFmtId="165" fontId="10" fillId="4" borderId="3" xfId="0" applyNumberFormat="1" applyFont="1" applyFill="1" applyBorder="1" applyAlignment="1">
      <alignment horizontal="center"/>
    </xf>
    <xf numFmtId="165" fontId="10" fillId="4" borderId="2" xfId="0" applyNumberFormat="1" applyFont="1" applyFill="1" applyBorder="1"/>
    <xf numFmtId="1" fontId="3" fillId="4" borderId="0" xfId="0" applyNumberFormat="1" applyFont="1" applyFill="1"/>
    <xf numFmtId="1" fontId="8" fillId="3" borderId="2" xfId="0" applyNumberFormat="1" applyFont="1" applyFill="1" applyBorder="1"/>
    <xf numFmtId="165" fontId="8" fillId="3" borderId="2" xfId="0" applyNumberFormat="1" applyFont="1" applyFill="1" applyBorder="1" applyAlignment="1">
      <alignment horizontal="center"/>
    </xf>
    <xf numFmtId="165" fontId="3" fillId="3" borderId="2" xfId="0" applyNumberFormat="1" applyFont="1" applyFill="1" applyBorder="1"/>
    <xf numFmtId="165" fontId="8" fillId="3" borderId="2" xfId="0" applyNumberFormat="1" applyFont="1" applyFill="1" applyBorder="1"/>
    <xf numFmtId="165" fontId="11" fillId="3" borderId="2" xfId="0" applyNumberFormat="1" applyFont="1" applyFill="1" applyBorder="1" applyAlignment="1">
      <alignment horizontal="center"/>
    </xf>
    <xf numFmtId="165" fontId="11" fillId="3" borderId="3" xfId="0" applyNumberFormat="1" applyFont="1" applyFill="1" applyBorder="1" applyAlignment="1">
      <alignment horizontal="center"/>
    </xf>
    <xf numFmtId="165" fontId="11" fillId="3" borderId="2" xfId="0" applyNumberFormat="1" applyFont="1" applyFill="1" applyBorder="1"/>
    <xf numFmtId="1" fontId="8" fillId="3" borderId="0" xfId="0" applyNumberFormat="1" applyFont="1" applyFill="1"/>
    <xf numFmtId="165" fontId="8" fillId="0" borderId="2" xfId="0" applyNumberFormat="1" applyFont="1" applyBorder="1" applyAlignment="1">
      <alignment horizontal="center"/>
    </xf>
    <xf numFmtId="165" fontId="11" fillId="2" borderId="2" xfId="0" applyNumberFormat="1" applyFont="1" applyFill="1" applyBorder="1" applyAlignment="1">
      <alignment horizontal="center"/>
    </xf>
    <xf numFmtId="165" fontId="11" fillId="0" borderId="2" xfId="0" applyNumberFormat="1" applyFont="1" applyBorder="1" applyAlignment="1">
      <alignment horizontal="center"/>
    </xf>
    <xf numFmtId="1" fontId="7" fillId="2" borderId="4" xfId="0" applyNumberFormat="1" applyFont="1" applyFill="1" applyBorder="1" applyAlignment="1">
      <alignment horizontal="left" vertical="center" wrapText="1"/>
    </xf>
    <xf numFmtId="1" fontId="7" fillId="2" borderId="5" xfId="0" applyNumberFormat="1" applyFont="1" applyFill="1" applyBorder="1" applyAlignment="1">
      <alignment horizontal="left" vertical="center" wrapText="1"/>
    </xf>
    <xf numFmtId="165" fontId="3" fillId="3" borderId="0" xfId="0" applyNumberFormat="1" applyFont="1" applyFill="1"/>
    <xf numFmtId="165" fontId="1" fillId="3" borderId="0" xfId="0" applyNumberFormat="1" applyFont="1" applyFill="1"/>
    <xf numFmtId="164" fontId="3" fillId="2" borderId="7" xfId="0" applyNumberFormat="1" applyFont="1" applyFill="1" applyBorder="1"/>
    <xf numFmtId="1" fontId="13" fillId="3" borderId="0" xfId="0" applyNumberFormat="1" applyFont="1" applyFill="1"/>
    <xf numFmtId="1" fontId="13" fillId="0" borderId="0" xfId="0" applyNumberFormat="1" applyFont="1"/>
    <xf numFmtId="1" fontId="14" fillId="2" borderId="0" xfId="0" applyNumberFormat="1" applyFont="1" applyFill="1" applyAlignment="1">
      <alignment horizontal="center"/>
    </xf>
    <xf numFmtId="1" fontId="14" fillId="0" borderId="3" xfId="0" applyNumberFormat="1" applyFont="1" applyBorder="1" applyAlignment="1">
      <alignment horizontal="left"/>
    </xf>
    <xf numFmtId="1" fontId="13" fillId="2" borderId="3" xfId="0" applyNumberFormat="1" applyFont="1" applyFill="1" applyBorder="1" applyAlignment="1">
      <alignment horizontal="left"/>
    </xf>
    <xf numFmtId="1" fontId="13" fillId="2" borderId="3" xfId="0" applyNumberFormat="1" applyFont="1" applyFill="1" applyBorder="1" applyAlignment="1">
      <alignment horizontal="left" vertical="center" wrapText="1"/>
    </xf>
    <xf numFmtId="1" fontId="13" fillId="2" borderId="0" xfId="0" applyNumberFormat="1" applyFont="1" applyFill="1"/>
    <xf numFmtId="1" fontId="12" fillId="0" borderId="3" xfId="0" applyNumberFormat="1" applyFont="1" applyBorder="1" applyAlignment="1">
      <alignment horizontal="left" vertical="center"/>
    </xf>
    <xf numFmtId="1" fontId="4" fillId="2" borderId="0" xfId="0" applyNumberFormat="1" applyFont="1" applyFill="1" applyAlignment="1">
      <alignment horizontal="center"/>
    </xf>
    <xf numFmtId="1" fontId="13" fillId="3" borderId="2" xfId="0" applyNumberFormat="1" applyFont="1" applyFill="1" applyBorder="1" applyAlignment="1">
      <alignment horizontal="center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3" xfId="0" applyNumberFormat="1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center" vertical="center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4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 wrapText="1"/>
    </xf>
    <xf numFmtId="1" fontId="1" fillId="0" borderId="3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left" vertical="center" wrapText="1"/>
    </xf>
    <xf numFmtId="1" fontId="1" fillId="0" borderId="5" xfId="0" applyNumberFormat="1" applyFont="1" applyBorder="1" applyAlignment="1">
      <alignment horizontal="left" vertical="center" wrapText="1"/>
    </xf>
    <xf numFmtId="1" fontId="3" fillId="3" borderId="2" xfId="0" applyNumberFormat="1" applyFont="1" applyFill="1" applyBorder="1" applyAlignment="1">
      <alignment horizontal="center"/>
    </xf>
    <xf numFmtId="1" fontId="1" fillId="4" borderId="3" xfId="0" applyNumberFormat="1" applyFont="1" applyFill="1" applyBorder="1" applyAlignment="1">
      <alignment horizontal="left"/>
    </xf>
    <xf numFmtId="1" fontId="1" fillId="4" borderId="4" xfId="0" applyNumberFormat="1" applyFont="1" applyFill="1" applyBorder="1" applyAlignment="1">
      <alignment horizontal="left"/>
    </xf>
    <xf numFmtId="1" fontId="1" fillId="4" borderId="5" xfId="0" applyNumberFormat="1" applyFont="1" applyFill="1" applyBorder="1" applyAlignment="1">
      <alignment horizontal="left"/>
    </xf>
    <xf numFmtId="1" fontId="5" fillId="3" borderId="3" xfId="0" applyNumberFormat="1" applyFont="1" applyFill="1" applyBorder="1" applyAlignment="1">
      <alignment horizontal="left"/>
    </xf>
    <xf numFmtId="1" fontId="5" fillId="3" borderId="4" xfId="0" applyNumberFormat="1" applyFont="1" applyFill="1" applyBorder="1" applyAlignment="1">
      <alignment horizontal="left"/>
    </xf>
    <xf numFmtId="1" fontId="5" fillId="3" borderId="5" xfId="0" applyNumberFormat="1" applyFont="1" applyFill="1" applyBorder="1" applyAlignment="1">
      <alignment horizontal="left"/>
    </xf>
    <xf numFmtId="1" fontId="7" fillId="2" borderId="3" xfId="0" applyNumberFormat="1" applyFont="1" applyFill="1" applyBorder="1" applyAlignment="1">
      <alignment horizontal="left"/>
    </xf>
    <xf numFmtId="1" fontId="7" fillId="2" borderId="4" xfId="0" applyNumberFormat="1" applyFont="1" applyFill="1" applyBorder="1" applyAlignment="1">
      <alignment horizontal="left"/>
    </xf>
    <xf numFmtId="1" fontId="7" fillId="2" borderId="5" xfId="0" applyNumberFormat="1" applyFont="1" applyFill="1" applyBorder="1" applyAlignment="1">
      <alignment horizontal="left"/>
    </xf>
    <xf numFmtId="1" fontId="3" fillId="2" borderId="3" xfId="0" applyNumberFormat="1" applyFont="1" applyFill="1" applyBorder="1" applyAlignment="1">
      <alignment horizontal="left"/>
    </xf>
    <xf numFmtId="1" fontId="3" fillId="2" borderId="4" xfId="0" applyNumberFormat="1" applyFont="1" applyFill="1" applyBorder="1" applyAlignment="1">
      <alignment horizontal="left"/>
    </xf>
    <xf numFmtId="1" fontId="3" fillId="2" borderId="5" xfId="0" applyNumberFormat="1" applyFont="1" applyFill="1" applyBorder="1" applyAlignment="1">
      <alignment horizontal="left"/>
    </xf>
    <xf numFmtId="1" fontId="1" fillId="3" borderId="3" xfId="0" applyNumberFormat="1" applyFont="1" applyFill="1" applyBorder="1" applyAlignment="1">
      <alignment horizontal="left"/>
    </xf>
    <xf numFmtId="1" fontId="1" fillId="3" borderId="4" xfId="0" applyNumberFormat="1" applyFont="1" applyFill="1" applyBorder="1" applyAlignment="1">
      <alignment horizontal="left"/>
    </xf>
    <xf numFmtId="1" fontId="1" fillId="3" borderId="5" xfId="0" applyNumberFormat="1" applyFont="1" applyFill="1" applyBorder="1" applyAlignment="1">
      <alignment horizontal="left"/>
    </xf>
    <xf numFmtId="1" fontId="1" fillId="2" borderId="3" xfId="0" applyNumberFormat="1" applyFont="1" applyFill="1" applyBorder="1" applyAlignment="1">
      <alignment horizontal="left"/>
    </xf>
    <xf numFmtId="1" fontId="1" fillId="2" borderId="4" xfId="0" applyNumberFormat="1" applyFont="1" applyFill="1" applyBorder="1" applyAlignment="1">
      <alignment horizontal="left"/>
    </xf>
    <xf numFmtId="1" fontId="1" fillId="2" borderId="5" xfId="0" applyNumberFormat="1" applyFont="1" applyFill="1" applyBorder="1" applyAlignment="1">
      <alignment horizontal="left"/>
    </xf>
    <xf numFmtId="1" fontId="1" fillId="0" borderId="3" xfId="0" applyNumberFormat="1" applyFont="1" applyBorder="1" applyAlignment="1">
      <alignment horizontal="left"/>
    </xf>
    <xf numFmtId="1" fontId="1" fillId="0" borderId="4" xfId="0" applyNumberFormat="1" applyFont="1" applyBorder="1" applyAlignment="1">
      <alignment horizontal="left"/>
    </xf>
    <xf numFmtId="1" fontId="1" fillId="0" borderId="5" xfId="0" applyNumberFormat="1" applyFont="1" applyBorder="1" applyAlignment="1">
      <alignment horizontal="left"/>
    </xf>
    <xf numFmtId="1" fontId="7" fillId="2" borderId="3" xfId="0" applyNumberFormat="1" applyFont="1" applyFill="1" applyBorder="1" applyAlignment="1">
      <alignment horizontal="left" vertical="center" wrapText="1"/>
    </xf>
    <xf numFmtId="1" fontId="7" fillId="2" borderId="4" xfId="0" applyNumberFormat="1" applyFont="1" applyFill="1" applyBorder="1" applyAlignment="1">
      <alignment horizontal="left" vertical="center" wrapText="1"/>
    </xf>
    <xf numFmtId="1" fontId="7" fillId="2" borderId="5" xfId="0" applyNumberFormat="1" applyFont="1" applyFill="1" applyBorder="1" applyAlignment="1">
      <alignment horizontal="left" vertical="center" wrapText="1"/>
    </xf>
    <xf numFmtId="1" fontId="5" fillId="2" borderId="3" xfId="0" applyNumberFormat="1" applyFont="1" applyFill="1" applyBorder="1" applyAlignment="1">
      <alignment horizontal="left" vertical="center" wrapText="1"/>
    </xf>
    <xf numFmtId="1" fontId="5" fillId="2" borderId="4" xfId="0" applyNumberFormat="1" applyFont="1" applyFill="1" applyBorder="1" applyAlignment="1">
      <alignment horizontal="left" vertical="center" wrapText="1"/>
    </xf>
    <xf numFmtId="1" fontId="5" fillId="2" borderId="5" xfId="0" applyNumberFormat="1" applyFont="1" applyFill="1" applyBorder="1" applyAlignment="1">
      <alignment horizontal="left" vertical="center" wrapText="1"/>
    </xf>
    <xf numFmtId="1" fontId="8" fillId="2" borderId="3" xfId="0" applyNumberFormat="1" applyFont="1" applyFill="1" applyBorder="1" applyAlignment="1">
      <alignment horizontal="left" vertical="center" wrapText="1"/>
    </xf>
    <xf numFmtId="1" fontId="8" fillId="2" borderId="4" xfId="0" applyNumberFormat="1" applyFont="1" applyFill="1" applyBorder="1" applyAlignment="1">
      <alignment horizontal="left" vertical="center" wrapText="1"/>
    </xf>
    <xf numFmtId="1" fontId="8" fillId="2" borderId="5" xfId="0" applyNumberFormat="1" applyFont="1" applyFill="1" applyBorder="1" applyAlignment="1">
      <alignment horizontal="left" vertical="center" wrapText="1"/>
    </xf>
    <xf numFmtId="1" fontId="7" fillId="2" borderId="3" xfId="0" applyNumberFormat="1" applyFont="1" applyFill="1" applyBorder="1"/>
    <xf numFmtId="1" fontId="7" fillId="2" borderId="4" xfId="0" applyNumberFormat="1" applyFont="1" applyFill="1" applyBorder="1"/>
    <xf numFmtId="1" fontId="7" fillId="2" borderId="5" xfId="0" applyNumberFormat="1" applyFont="1" applyFill="1" applyBorder="1"/>
    <xf numFmtId="1" fontId="7" fillId="2" borderId="3" xfId="0" applyNumberFormat="1" applyFont="1" applyFill="1" applyBorder="1" applyAlignment="1">
      <alignment horizontal="left" wrapText="1"/>
    </xf>
    <xf numFmtId="1" fontId="7" fillId="2" borderId="4" xfId="0" applyNumberFormat="1" applyFont="1" applyFill="1" applyBorder="1" applyAlignment="1">
      <alignment horizontal="left" wrapText="1"/>
    </xf>
    <xf numFmtId="1" fontId="7" fillId="2" borderId="5" xfId="0" applyNumberFormat="1" applyFont="1" applyFill="1" applyBorder="1" applyAlignment="1">
      <alignment horizontal="left" wrapText="1"/>
    </xf>
    <xf numFmtId="1" fontId="1" fillId="4" borderId="3" xfId="0" applyNumberFormat="1" applyFont="1" applyFill="1" applyBorder="1" applyAlignment="1">
      <alignment horizontal="left" vertical="center" wrapText="1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8" fillId="3" borderId="3" xfId="0" applyNumberFormat="1" applyFont="1" applyFill="1" applyBorder="1" applyAlignment="1">
      <alignment horizontal="left"/>
    </xf>
    <xf numFmtId="1" fontId="8" fillId="3" borderId="4" xfId="0" applyNumberFormat="1" applyFont="1" applyFill="1" applyBorder="1" applyAlignment="1">
      <alignment horizontal="left"/>
    </xf>
    <xf numFmtId="1" fontId="8" fillId="3" borderId="5" xfId="0" applyNumberFormat="1" applyFont="1" applyFill="1" applyBorder="1" applyAlignment="1">
      <alignment horizontal="left"/>
    </xf>
    <xf numFmtId="1" fontId="7" fillId="2" borderId="3" xfId="0" applyNumberFormat="1" applyFont="1" applyFill="1" applyBorder="1" applyAlignment="1">
      <alignment horizontal="left" vertical="top" wrapText="1"/>
    </xf>
    <xf numFmtId="1" fontId="7" fillId="2" borderId="4" xfId="0" applyNumberFormat="1" applyFont="1" applyFill="1" applyBorder="1" applyAlignment="1">
      <alignment horizontal="left" vertical="top" wrapText="1"/>
    </xf>
    <xf numFmtId="1" fontId="7" fillId="2" borderId="5" xfId="0" applyNumberFormat="1" applyFont="1" applyFill="1" applyBorder="1" applyAlignment="1">
      <alignment horizontal="left" vertical="top" wrapText="1"/>
    </xf>
    <xf numFmtId="1" fontId="8" fillId="3" borderId="3" xfId="0" applyNumberFormat="1" applyFont="1" applyFill="1" applyBorder="1" applyAlignment="1">
      <alignment horizontal="left" vertical="center" wrapText="1"/>
    </xf>
    <xf numFmtId="1" fontId="8" fillId="3" borderId="4" xfId="0" applyNumberFormat="1" applyFont="1" applyFill="1" applyBorder="1" applyAlignment="1">
      <alignment horizontal="left" vertical="center" wrapText="1"/>
    </xf>
    <xf numFmtId="1" fontId="8" fillId="3" borderId="5" xfId="0" applyNumberFormat="1" applyFont="1" applyFill="1" applyBorder="1" applyAlignment="1">
      <alignment horizontal="left" vertical="center" wrapText="1"/>
    </xf>
    <xf numFmtId="165" fontId="1" fillId="3" borderId="3" xfId="0" applyNumberFormat="1" applyFont="1" applyFill="1" applyBorder="1" applyAlignment="1">
      <alignment horizontal="left"/>
    </xf>
    <xf numFmtId="165" fontId="1" fillId="3" borderId="4" xfId="0" applyNumberFormat="1" applyFont="1" applyFill="1" applyBorder="1" applyAlignment="1">
      <alignment horizontal="left"/>
    </xf>
    <xf numFmtId="165" fontId="1" fillId="3" borderId="5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C890"/>
  <sheetViews>
    <sheetView tabSelected="1" view="pageBreakPreview" topLeftCell="A28" zoomScale="60" workbookViewId="0">
      <selection activeCell="Q178" sqref="Q178"/>
    </sheetView>
  </sheetViews>
  <sheetFormatPr defaultRowHeight="15"/>
  <cols>
    <col min="1" max="1" width="4.42578125" style="5" customWidth="1"/>
    <col min="2" max="2" width="23.42578125" style="123" customWidth="1"/>
    <col min="3" max="3" width="9.140625" style="5"/>
    <col min="4" max="4" width="1.5703125" style="5" customWidth="1"/>
    <col min="5" max="5" width="8.5703125" style="3" customWidth="1"/>
    <col min="6" max="6" width="7.85546875" style="10" customWidth="1"/>
    <col min="7" max="7" width="6.85546875" style="3" customWidth="1"/>
    <col min="8" max="8" width="8.28515625" style="3" customWidth="1"/>
    <col min="9" max="9" width="8.42578125" style="3" customWidth="1"/>
    <col min="10" max="10" width="7.85546875" style="10" customWidth="1"/>
    <col min="11" max="11" width="6.85546875" style="3" customWidth="1"/>
    <col min="12" max="12" width="7" style="3" customWidth="1"/>
    <col min="13" max="13" width="8" style="3" customWidth="1"/>
    <col min="14" max="14" width="6.5703125" style="10" customWidth="1"/>
    <col min="15" max="15" width="6.42578125" style="3" customWidth="1"/>
    <col min="16" max="16" width="7.140625" style="3" customWidth="1"/>
    <col min="17" max="17" width="7.7109375" style="3" customWidth="1"/>
    <col min="18" max="18" width="7.7109375" style="10" customWidth="1"/>
    <col min="19" max="19" width="6.5703125" style="3" customWidth="1"/>
    <col min="20" max="20" width="7.140625" style="3" customWidth="1"/>
    <col min="21" max="21" width="8" style="3" customWidth="1"/>
    <col min="22" max="22" width="7.85546875" style="10" customWidth="1"/>
    <col min="23" max="23" width="6.7109375" style="3" customWidth="1"/>
    <col min="24" max="24" width="7.7109375" style="3" customWidth="1"/>
    <col min="25" max="25" width="8.28515625" style="3" customWidth="1"/>
    <col min="26" max="26" width="9" style="10" customWidth="1"/>
    <col min="27" max="27" width="7.42578125" style="3" customWidth="1"/>
    <col min="28" max="28" width="7.5703125" style="3" customWidth="1"/>
    <col min="29" max="29" width="8.140625" style="3" customWidth="1"/>
    <col min="30" max="30" width="8.5703125" style="10" customWidth="1"/>
    <col min="31" max="31" width="9.140625" style="3"/>
    <col min="32" max="32" width="8" style="3" customWidth="1"/>
    <col min="33" max="33" width="9.7109375" style="3" customWidth="1"/>
    <col min="34" max="34" width="10" style="10" customWidth="1"/>
    <col min="35" max="35" width="6.140625" style="3" customWidth="1"/>
    <col min="36" max="36" width="8.42578125" style="3" customWidth="1"/>
    <col min="37" max="37" width="8.7109375" style="3" customWidth="1"/>
    <col min="38" max="38" width="8.7109375" style="10" customWidth="1"/>
    <col min="39" max="39" width="7.140625" style="3" customWidth="1"/>
    <col min="40" max="40" width="7.42578125" style="3" customWidth="1"/>
    <col min="41" max="41" width="8.28515625" style="3" customWidth="1"/>
    <col min="42" max="42" width="7.28515625" style="10" customWidth="1"/>
    <col min="43" max="43" width="6.7109375" style="3" customWidth="1"/>
    <col min="44" max="44" width="9.7109375" style="3" customWidth="1"/>
    <col min="45" max="45" width="8.5703125" style="3" customWidth="1"/>
    <col min="46" max="46" width="7.7109375" style="10" customWidth="1"/>
    <col min="47" max="47" width="7.5703125" style="3" customWidth="1"/>
    <col min="48" max="48" width="9.28515625" style="3" customWidth="1"/>
    <col min="49" max="49" width="8.85546875" style="3" customWidth="1"/>
    <col min="50" max="50" width="8.140625" style="10" customWidth="1"/>
    <col min="51" max="51" width="7.5703125" style="3" customWidth="1"/>
    <col min="52" max="52" width="8.140625" style="3" customWidth="1"/>
    <col min="53" max="53" width="8.85546875" style="3" customWidth="1"/>
    <col min="54" max="54" width="9.140625" style="10"/>
    <col min="55" max="55" width="9.42578125" style="3" customWidth="1"/>
    <col min="56" max="56" width="8.7109375" style="3" customWidth="1"/>
    <col min="57" max="57" width="7.85546875" style="3" customWidth="1"/>
    <col min="58" max="58" width="8.5703125" style="10" customWidth="1"/>
    <col min="59" max="59" width="7.28515625" style="3" customWidth="1"/>
    <col min="60" max="60" width="8.28515625" style="3" customWidth="1"/>
    <col min="61" max="61" width="8.5703125" style="3" customWidth="1"/>
    <col min="62" max="62" width="6.85546875" style="10" customWidth="1"/>
    <col min="63" max="63" width="8.140625" style="3" customWidth="1"/>
    <col min="64" max="64" width="8.28515625" style="3" customWidth="1"/>
    <col min="65" max="65" width="7.7109375" style="3" customWidth="1"/>
    <col min="66" max="66" width="9.28515625" style="10" customWidth="1"/>
    <col min="67" max="68" width="8.140625" style="3" customWidth="1"/>
    <col min="69" max="69" width="11.28515625" style="3" hidden="1" customWidth="1"/>
    <col min="70" max="70" width="11.28515625" style="10" hidden="1" customWidth="1"/>
    <col min="71" max="72" width="11.28515625" style="3" hidden="1" customWidth="1"/>
    <col min="73" max="73" width="8.42578125" style="3" customWidth="1"/>
    <col min="74" max="74" width="11.28515625" style="10" customWidth="1"/>
    <col min="75" max="75" width="7.5703125" style="3" customWidth="1"/>
    <col min="76" max="76" width="6.85546875" style="10" customWidth="1"/>
    <col min="77" max="77" width="8" style="3" customWidth="1"/>
    <col min="78" max="78" width="6.5703125" style="3" customWidth="1"/>
    <col min="79" max="79" width="9" style="3" customWidth="1"/>
    <col min="80" max="80" width="8.42578125" style="10" customWidth="1"/>
    <col min="81" max="81" width="9.28515625" style="3" customWidth="1"/>
    <col min="82" max="82" width="7.85546875" style="116" customWidth="1"/>
    <col min="83" max="83" width="6.28515625" style="3" customWidth="1"/>
    <col min="84" max="84" width="6" style="10" customWidth="1"/>
    <col min="85" max="85" width="6.28515625" style="3" customWidth="1"/>
    <col min="86" max="86" width="6.42578125" style="3" customWidth="1"/>
    <col min="87" max="87" width="8" style="3" customWidth="1"/>
    <col min="88" max="88" width="7" style="10" customWidth="1"/>
    <col min="89" max="89" width="6.28515625" style="3" customWidth="1"/>
    <col min="90" max="90" width="6.85546875" style="3" customWidth="1"/>
    <col min="91" max="91" width="9" style="3" customWidth="1"/>
    <col min="92" max="92" width="9.5703125" style="3" customWidth="1"/>
    <col min="93" max="93" width="9.28515625" style="3" customWidth="1"/>
    <col min="94" max="94" width="9.85546875" style="3" customWidth="1"/>
    <col min="95" max="98" width="9.140625" style="5" hidden="1" customWidth="1"/>
    <col min="99" max="102" width="0" style="5" hidden="1" customWidth="1"/>
    <col min="103" max="103" width="1" style="5" customWidth="1"/>
    <col min="104" max="185" width="9.140625" style="6"/>
    <col min="186" max="16384" width="9.140625" style="5"/>
  </cols>
  <sheetData>
    <row r="1" spans="1:185" ht="18.7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"/>
      <c r="Y1" s="1"/>
      <c r="Z1" s="2"/>
      <c r="AA1" s="1"/>
      <c r="AB1" s="1"/>
      <c r="AC1" s="1"/>
      <c r="AD1" s="2"/>
      <c r="AE1" s="1"/>
      <c r="AF1" s="1"/>
      <c r="AG1" s="1"/>
      <c r="AH1" s="2"/>
      <c r="AI1" s="1"/>
      <c r="AJ1" s="1"/>
      <c r="AK1" s="1"/>
      <c r="AL1" s="2"/>
      <c r="AM1" s="1"/>
      <c r="AN1" s="1"/>
      <c r="AO1" s="1"/>
      <c r="AP1" s="2"/>
      <c r="AQ1" s="1"/>
      <c r="AR1" s="1"/>
      <c r="AS1" s="1"/>
      <c r="AT1" s="2"/>
      <c r="AU1" s="1"/>
      <c r="AV1" s="1"/>
      <c r="AW1" s="1"/>
      <c r="AX1" s="2"/>
      <c r="AY1" s="1"/>
      <c r="AZ1" s="1"/>
      <c r="BA1" s="1"/>
      <c r="BB1" s="2"/>
      <c r="BC1" s="1"/>
      <c r="BD1" s="1"/>
      <c r="BE1" s="1"/>
      <c r="BF1" s="2"/>
      <c r="BG1" s="1"/>
      <c r="BH1" s="1"/>
      <c r="BI1" s="1"/>
      <c r="BJ1" s="2"/>
      <c r="BK1" s="1"/>
      <c r="BL1" s="1"/>
      <c r="BM1" s="1"/>
      <c r="BN1" s="2"/>
      <c r="BO1" s="1"/>
      <c r="BP1" s="1"/>
      <c r="BQ1" s="1"/>
      <c r="BR1" s="2"/>
      <c r="BS1" s="1"/>
      <c r="BT1" s="1"/>
      <c r="BU1" s="1"/>
      <c r="BV1" s="2"/>
      <c r="BW1" s="1"/>
      <c r="BX1" s="2"/>
      <c r="BY1" s="1"/>
      <c r="BZ1" s="1"/>
      <c r="CA1" s="1"/>
      <c r="CB1" s="2"/>
      <c r="CC1" s="1"/>
      <c r="CD1" s="1"/>
      <c r="CE1" s="1"/>
      <c r="CF1" s="2"/>
      <c r="CG1" s="1"/>
      <c r="CH1" s="1"/>
      <c r="CI1" s="1"/>
      <c r="CJ1" s="2"/>
      <c r="CK1" s="1"/>
      <c r="CM1" s="1"/>
      <c r="CN1" s="4" t="s">
        <v>1</v>
      </c>
    </row>
    <row r="2" spans="1:185" s="12" customFormat="1" ht="14.25">
      <c r="A2" s="7"/>
      <c r="B2" s="119"/>
      <c r="C2" s="7"/>
      <c r="D2" s="7"/>
      <c r="E2" s="8"/>
      <c r="F2" s="9"/>
      <c r="G2" s="8"/>
      <c r="H2" s="8"/>
      <c r="I2" s="8"/>
      <c r="J2" s="9"/>
      <c r="K2" s="8"/>
      <c r="L2" s="8"/>
      <c r="M2" s="8"/>
      <c r="N2" s="9"/>
      <c r="O2" s="8"/>
      <c r="P2" s="8"/>
      <c r="Q2" s="8"/>
      <c r="R2" s="9"/>
      <c r="S2" s="8"/>
      <c r="T2" s="8"/>
      <c r="U2" s="8"/>
      <c r="V2" s="9"/>
      <c r="W2" s="8"/>
      <c r="X2" s="3"/>
      <c r="Y2" s="8"/>
      <c r="Z2" s="9"/>
      <c r="AA2" s="3"/>
      <c r="AB2" s="3"/>
      <c r="AC2" s="8"/>
      <c r="AD2" s="9"/>
      <c r="AE2" s="3"/>
      <c r="AF2" s="3"/>
      <c r="AG2" s="3"/>
      <c r="AH2" s="10"/>
      <c r="AI2" s="3"/>
      <c r="AJ2" s="3"/>
      <c r="AK2" s="3"/>
      <c r="AL2" s="10"/>
      <c r="AM2" s="3"/>
      <c r="AN2" s="3"/>
      <c r="AO2" s="3"/>
      <c r="AP2" s="10"/>
      <c r="AQ2" s="3"/>
      <c r="AR2" s="3"/>
      <c r="AS2" s="3"/>
      <c r="AT2" s="10"/>
      <c r="AU2" s="3"/>
      <c r="AV2" s="3"/>
      <c r="AW2" s="3"/>
      <c r="AX2" s="10"/>
      <c r="AY2" s="3"/>
      <c r="AZ2" s="3"/>
      <c r="BA2" s="3"/>
      <c r="BB2" s="10"/>
      <c r="BC2" s="3"/>
      <c r="BD2" s="3"/>
      <c r="BE2" s="3"/>
      <c r="BF2" s="10"/>
      <c r="BG2" s="3"/>
      <c r="BH2" s="3"/>
      <c r="BI2" s="3"/>
      <c r="BJ2" s="10"/>
      <c r="BK2" s="3"/>
      <c r="BL2" s="3"/>
      <c r="BM2" s="3"/>
      <c r="BN2" s="10"/>
      <c r="BO2" s="3"/>
      <c r="BP2" s="3"/>
      <c r="BQ2" s="8"/>
      <c r="BR2" s="9"/>
      <c r="BS2" s="8"/>
      <c r="BT2" s="8"/>
      <c r="BU2" s="8"/>
      <c r="BV2" s="9"/>
      <c r="BW2" s="8"/>
      <c r="BX2" s="9"/>
      <c r="BY2" s="3"/>
      <c r="BZ2" s="3"/>
      <c r="CA2" s="8"/>
      <c r="CB2" s="9"/>
      <c r="CC2" s="3"/>
      <c r="CD2" s="3"/>
      <c r="CE2" s="3"/>
      <c r="CF2" s="10"/>
      <c r="CG2" s="3"/>
      <c r="CH2" s="3"/>
      <c r="CI2" s="3"/>
      <c r="CJ2" s="10"/>
      <c r="CK2" s="3"/>
      <c r="CL2" s="3"/>
      <c r="CM2" s="3" t="s">
        <v>2</v>
      </c>
      <c r="CN2" s="3"/>
      <c r="CO2" s="3"/>
      <c r="CP2" s="3"/>
      <c r="CQ2" s="5"/>
      <c r="CR2" s="5"/>
      <c r="CS2" s="5"/>
      <c r="CT2" s="5"/>
      <c r="CU2" s="5"/>
      <c r="CV2" s="5"/>
      <c r="CW2" s="5"/>
      <c r="CX2" s="5"/>
      <c r="CY2" s="5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</row>
    <row r="3" spans="1:185" s="117" customFormat="1" ht="54" customHeight="1">
      <c r="A3" s="126"/>
      <c r="B3" s="126"/>
      <c r="C3" s="126"/>
      <c r="D3" s="126"/>
      <c r="E3" s="127" t="s">
        <v>3</v>
      </c>
      <c r="F3" s="127"/>
      <c r="G3" s="127"/>
      <c r="H3" s="127"/>
      <c r="I3" s="127" t="s">
        <v>4</v>
      </c>
      <c r="J3" s="127"/>
      <c r="K3" s="127"/>
      <c r="L3" s="127"/>
      <c r="M3" s="127" t="s">
        <v>5</v>
      </c>
      <c r="N3" s="127"/>
      <c r="O3" s="127"/>
      <c r="P3" s="127"/>
      <c r="Q3" s="127" t="s">
        <v>6</v>
      </c>
      <c r="R3" s="127"/>
      <c r="S3" s="127"/>
      <c r="T3" s="127"/>
      <c r="U3" s="127" t="s">
        <v>7</v>
      </c>
      <c r="V3" s="127"/>
      <c r="W3" s="127"/>
      <c r="X3" s="127"/>
      <c r="Y3" s="127" t="s">
        <v>8</v>
      </c>
      <c r="Z3" s="127"/>
      <c r="AA3" s="127"/>
      <c r="AB3" s="127"/>
      <c r="AC3" s="127" t="s">
        <v>9</v>
      </c>
      <c r="AD3" s="127"/>
      <c r="AE3" s="127"/>
      <c r="AF3" s="127"/>
      <c r="AG3" s="131" t="s">
        <v>10</v>
      </c>
      <c r="AH3" s="132"/>
      <c r="AI3" s="132"/>
      <c r="AJ3" s="133"/>
      <c r="AK3" s="131" t="s">
        <v>11</v>
      </c>
      <c r="AL3" s="132"/>
      <c r="AM3" s="132"/>
      <c r="AN3" s="133"/>
      <c r="AO3" s="131" t="s">
        <v>12</v>
      </c>
      <c r="AP3" s="132"/>
      <c r="AQ3" s="132"/>
      <c r="AR3" s="133"/>
      <c r="AS3" s="131" t="s">
        <v>13</v>
      </c>
      <c r="AT3" s="132"/>
      <c r="AU3" s="132"/>
      <c r="AV3" s="133"/>
      <c r="AW3" s="131" t="s">
        <v>14</v>
      </c>
      <c r="AX3" s="132"/>
      <c r="AY3" s="132"/>
      <c r="AZ3" s="133"/>
      <c r="BA3" s="131" t="s">
        <v>15</v>
      </c>
      <c r="BB3" s="132"/>
      <c r="BC3" s="132"/>
      <c r="BD3" s="133"/>
      <c r="BE3" s="131" t="s">
        <v>16</v>
      </c>
      <c r="BF3" s="132"/>
      <c r="BG3" s="132"/>
      <c r="BH3" s="133"/>
      <c r="BI3" s="131" t="s">
        <v>17</v>
      </c>
      <c r="BJ3" s="132"/>
      <c r="BK3" s="132"/>
      <c r="BL3" s="133"/>
      <c r="BM3" s="131" t="s">
        <v>18</v>
      </c>
      <c r="BN3" s="132"/>
      <c r="BO3" s="132"/>
      <c r="BP3" s="133"/>
      <c r="BQ3" s="128" t="s">
        <v>19</v>
      </c>
      <c r="BR3" s="129"/>
      <c r="BS3" s="129"/>
      <c r="BT3" s="130"/>
      <c r="BU3" s="128" t="s">
        <v>20</v>
      </c>
      <c r="BV3" s="135"/>
      <c r="BW3" s="127" t="s">
        <v>21</v>
      </c>
      <c r="BX3" s="127"/>
      <c r="BY3" s="127"/>
      <c r="BZ3" s="127"/>
      <c r="CA3" s="127" t="s">
        <v>22</v>
      </c>
      <c r="CB3" s="127"/>
      <c r="CC3" s="127"/>
      <c r="CD3" s="131"/>
      <c r="CE3" s="131" t="s">
        <v>23</v>
      </c>
      <c r="CF3" s="132"/>
      <c r="CG3" s="132"/>
      <c r="CH3" s="133"/>
      <c r="CI3" s="131" t="s">
        <v>24</v>
      </c>
      <c r="CJ3" s="132"/>
      <c r="CK3" s="132"/>
      <c r="CL3" s="133"/>
      <c r="CM3" s="131" t="s">
        <v>25</v>
      </c>
      <c r="CN3" s="132"/>
      <c r="CO3" s="132"/>
      <c r="CP3" s="133"/>
      <c r="CV3" s="136" t="s">
        <v>26</v>
      </c>
      <c r="CW3" s="136" t="s">
        <v>27</v>
      </c>
      <c r="CX3" s="136" t="s">
        <v>28</v>
      </c>
      <c r="CY3" s="136"/>
      <c r="CZ3" s="134"/>
      <c r="DA3" s="134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18"/>
      <c r="DS3" s="118"/>
      <c r="DT3" s="118"/>
      <c r="DU3" s="118"/>
      <c r="DV3" s="118"/>
      <c r="DW3" s="118"/>
      <c r="DX3" s="118"/>
      <c r="DY3" s="118"/>
      <c r="DZ3" s="118"/>
      <c r="EA3" s="118"/>
      <c r="EB3" s="118"/>
      <c r="EC3" s="118"/>
      <c r="ED3" s="118"/>
      <c r="EE3" s="118"/>
      <c r="EF3" s="118"/>
      <c r="EG3" s="118"/>
      <c r="EH3" s="118"/>
      <c r="EI3" s="118"/>
      <c r="EJ3" s="118"/>
      <c r="EK3" s="118"/>
      <c r="EL3" s="118"/>
      <c r="EM3" s="118"/>
      <c r="EN3" s="118"/>
      <c r="EO3" s="118"/>
      <c r="EP3" s="118"/>
      <c r="EQ3" s="118"/>
      <c r="ER3" s="118"/>
      <c r="ES3" s="118"/>
      <c r="ET3" s="118"/>
      <c r="EU3" s="118"/>
      <c r="EV3" s="118"/>
      <c r="EW3" s="118"/>
      <c r="EX3" s="118"/>
      <c r="EY3" s="118"/>
      <c r="EZ3" s="118"/>
      <c r="FA3" s="118"/>
      <c r="FB3" s="118"/>
      <c r="FC3" s="118"/>
      <c r="FD3" s="118"/>
      <c r="FE3" s="118"/>
      <c r="FF3" s="118"/>
      <c r="FG3" s="118"/>
      <c r="FH3" s="118"/>
      <c r="FI3" s="118"/>
      <c r="FJ3" s="118"/>
      <c r="FK3" s="118"/>
      <c r="FL3" s="118"/>
      <c r="FM3" s="118"/>
      <c r="FN3" s="118"/>
      <c r="FO3" s="118"/>
      <c r="FP3" s="118"/>
      <c r="FQ3" s="118"/>
      <c r="FR3" s="118"/>
      <c r="FS3" s="118"/>
      <c r="FT3" s="118"/>
      <c r="FU3" s="118"/>
      <c r="FV3" s="118"/>
      <c r="FW3" s="118"/>
      <c r="FX3" s="118"/>
      <c r="FY3" s="118"/>
      <c r="FZ3" s="118"/>
      <c r="GA3" s="118"/>
      <c r="GB3" s="118"/>
      <c r="GC3" s="118"/>
    </row>
    <row r="4" spans="1:185" s="13" customFormat="1" ht="27" customHeight="1">
      <c r="A4" s="14" t="s">
        <v>29</v>
      </c>
      <c r="B4" s="140" t="s">
        <v>30</v>
      </c>
      <c r="C4" s="140"/>
      <c r="D4" s="140"/>
      <c r="E4" s="15" t="s">
        <v>31</v>
      </c>
      <c r="F4" s="15" t="s">
        <v>32</v>
      </c>
      <c r="G4" s="15" t="s">
        <v>33</v>
      </c>
      <c r="H4" s="15" t="s">
        <v>34</v>
      </c>
      <c r="I4" s="15" t="s">
        <v>31</v>
      </c>
      <c r="J4" s="15" t="s">
        <v>32</v>
      </c>
      <c r="K4" s="15" t="s">
        <v>33</v>
      </c>
      <c r="L4" s="15" t="s">
        <v>34</v>
      </c>
      <c r="M4" s="15" t="s">
        <v>31</v>
      </c>
      <c r="N4" s="15" t="s">
        <v>32</v>
      </c>
      <c r="O4" s="15" t="s">
        <v>33</v>
      </c>
      <c r="P4" s="15" t="s">
        <v>35</v>
      </c>
      <c r="Q4" s="15" t="s">
        <v>31</v>
      </c>
      <c r="R4" s="15" t="s">
        <v>32</v>
      </c>
      <c r="S4" s="15" t="s">
        <v>33</v>
      </c>
      <c r="T4" s="15" t="s">
        <v>34</v>
      </c>
      <c r="U4" s="15" t="s">
        <v>31</v>
      </c>
      <c r="V4" s="15" t="s">
        <v>32</v>
      </c>
      <c r="W4" s="15" t="s">
        <v>33</v>
      </c>
      <c r="X4" s="15" t="s">
        <v>34</v>
      </c>
      <c r="Y4" s="15" t="s">
        <v>31</v>
      </c>
      <c r="Z4" s="15" t="s">
        <v>32</v>
      </c>
      <c r="AA4" s="15" t="s">
        <v>33</v>
      </c>
      <c r="AB4" s="15" t="s">
        <v>36</v>
      </c>
      <c r="AC4" s="15" t="s">
        <v>31</v>
      </c>
      <c r="AD4" s="15" t="s">
        <v>32</v>
      </c>
      <c r="AE4" s="15" t="s">
        <v>33</v>
      </c>
      <c r="AF4" s="15" t="s">
        <v>34</v>
      </c>
      <c r="AG4" s="15" t="s">
        <v>31</v>
      </c>
      <c r="AH4" s="15" t="s">
        <v>32</v>
      </c>
      <c r="AI4" s="15" t="s">
        <v>33</v>
      </c>
      <c r="AJ4" s="15" t="s">
        <v>34</v>
      </c>
      <c r="AK4" s="15" t="s">
        <v>31</v>
      </c>
      <c r="AL4" s="15" t="s">
        <v>32</v>
      </c>
      <c r="AM4" s="15" t="s">
        <v>33</v>
      </c>
      <c r="AN4" s="15" t="s">
        <v>34</v>
      </c>
      <c r="AO4" s="15" t="s">
        <v>31</v>
      </c>
      <c r="AP4" s="15" t="s">
        <v>32</v>
      </c>
      <c r="AQ4" s="15" t="s">
        <v>33</v>
      </c>
      <c r="AR4" s="15" t="s">
        <v>34</v>
      </c>
      <c r="AS4" s="15" t="s">
        <v>31</v>
      </c>
      <c r="AT4" s="15" t="s">
        <v>32</v>
      </c>
      <c r="AU4" s="15" t="s">
        <v>33</v>
      </c>
      <c r="AV4" s="15" t="s">
        <v>34</v>
      </c>
      <c r="AW4" s="15" t="s">
        <v>31</v>
      </c>
      <c r="AX4" s="15" t="s">
        <v>32</v>
      </c>
      <c r="AY4" s="15" t="s">
        <v>33</v>
      </c>
      <c r="AZ4" s="15" t="s">
        <v>34</v>
      </c>
      <c r="BA4" s="15" t="s">
        <v>31</v>
      </c>
      <c r="BB4" s="15" t="s">
        <v>32</v>
      </c>
      <c r="BC4" s="15" t="s">
        <v>33</v>
      </c>
      <c r="BD4" s="15" t="s">
        <v>34</v>
      </c>
      <c r="BE4" s="15" t="s">
        <v>31</v>
      </c>
      <c r="BF4" s="15" t="s">
        <v>32</v>
      </c>
      <c r="BG4" s="15" t="s">
        <v>33</v>
      </c>
      <c r="BH4" s="15" t="s">
        <v>34</v>
      </c>
      <c r="BI4" s="15" t="s">
        <v>31</v>
      </c>
      <c r="BJ4" s="15" t="s">
        <v>32</v>
      </c>
      <c r="BK4" s="15" t="s">
        <v>33</v>
      </c>
      <c r="BL4" s="15" t="s">
        <v>34</v>
      </c>
      <c r="BM4" s="15" t="s">
        <v>31</v>
      </c>
      <c r="BN4" s="15" t="s">
        <v>32</v>
      </c>
      <c r="BO4" s="15" t="s">
        <v>33</v>
      </c>
      <c r="BP4" s="15" t="s">
        <v>34</v>
      </c>
      <c r="BQ4" s="15" t="s">
        <v>31</v>
      </c>
      <c r="BR4" s="15" t="s">
        <v>37</v>
      </c>
      <c r="BS4" s="15" t="s">
        <v>33</v>
      </c>
      <c r="BT4" s="15" t="s">
        <v>38</v>
      </c>
      <c r="BU4" s="15" t="s">
        <v>31</v>
      </c>
      <c r="BV4" s="15" t="s">
        <v>32</v>
      </c>
      <c r="BW4" s="15" t="s">
        <v>31</v>
      </c>
      <c r="BX4" s="15" t="s">
        <v>32</v>
      </c>
      <c r="BY4" s="15" t="s">
        <v>33</v>
      </c>
      <c r="BZ4" s="15" t="s">
        <v>34</v>
      </c>
      <c r="CA4" s="15" t="s">
        <v>31</v>
      </c>
      <c r="CB4" s="15" t="s">
        <v>32</v>
      </c>
      <c r="CC4" s="15" t="s">
        <v>33</v>
      </c>
      <c r="CD4" s="15" t="s">
        <v>34</v>
      </c>
      <c r="CE4" s="15" t="s">
        <v>31</v>
      </c>
      <c r="CF4" s="15" t="s">
        <v>32</v>
      </c>
      <c r="CG4" s="15" t="s">
        <v>33</v>
      </c>
      <c r="CH4" s="15" t="s">
        <v>39</v>
      </c>
      <c r="CI4" s="15" t="s">
        <v>31</v>
      </c>
      <c r="CJ4" s="15" t="s">
        <v>32</v>
      </c>
      <c r="CK4" s="15" t="s">
        <v>33</v>
      </c>
      <c r="CL4" s="15" t="s">
        <v>39</v>
      </c>
      <c r="CM4" s="16" t="s">
        <v>31</v>
      </c>
      <c r="CN4" s="16" t="s">
        <v>32</v>
      </c>
      <c r="CO4" s="16" t="s">
        <v>33</v>
      </c>
      <c r="CP4" s="15" t="s">
        <v>39</v>
      </c>
      <c r="CV4" s="136"/>
      <c r="CW4" s="136"/>
      <c r="CX4" s="136"/>
      <c r="CY4" s="136"/>
      <c r="CZ4" s="134"/>
      <c r="DA4" s="134"/>
    </row>
    <row r="5" spans="1:185" s="21" customFormat="1" ht="12.75">
      <c r="A5" s="17">
        <v>200</v>
      </c>
      <c r="B5" s="141" t="s">
        <v>40</v>
      </c>
      <c r="C5" s="142"/>
      <c r="D5" s="143"/>
      <c r="E5" s="18">
        <f>E7+E9+E10+E48+E6</f>
        <v>126</v>
      </c>
      <c r="F5" s="18">
        <f>F7+F10+F48</f>
        <v>111.86315</v>
      </c>
      <c r="G5" s="18">
        <f>F5/E5*100</f>
        <v>88.780277777777783</v>
      </c>
      <c r="H5" s="18">
        <f t="shared" ref="H5:H49" si="0">F5-E5</f>
        <v>-14.136849999999995</v>
      </c>
      <c r="I5" s="18">
        <f>I7+I9+I10+I48</f>
        <v>180.6</v>
      </c>
      <c r="J5" s="18">
        <f>J7+J9+J10+J48</f>
        <v>356.29284999999999</v>
      </c>
      <c r="K5" s="18">
        <f>J5/I5*100</f>
        <v>197.28286267995568</v>
      </c>
      <c r="L5" s="19"/>
      <c r="M5" s="18">
        <f>M7+M9+M10+M48</f>
        <v>224</v>
      </c>
      <c r="N5" s="18">
        <f>N7+N9+N10+N48</f>
        <v>307.61764999999997</v>
      </c>
      <c r="O5" s="18">
        <f>N5/M5*100</f>
        <v>137.32930803571429</v>
      </c>
      <c r="P5" s="19">
        <f>N5-M5</f>
        <v>83.617649999999969</v>
      </c>
      <c r="Q5" s="18">
        <f>Q7+Q9+Q10+Q48+Q6</f>
        <v>193</v>
      </c>
      <c r="R5" s="18">
        <f>R7+R9+R10+R48+R6</f>
        <v>651.91458999999998</v>
      </c>
      <c r="S5" s="18">
        <f>R5/Q5*100</f>
        <v>337.77958031088082</v>
      </c>
      <c r="T5" s="18">
        <f>R5-Q5</f>
        <v>458.91458999999998</v>
      </c>
      <c r="U5" s="18">
        <f>U7+U9+U10+U48</f>
        <v>201</v>
      </c>
      <c r="V5" s="18">
        <f>V7+V9+V10+V48</f>
        <v>340.3383</v>
      </c>
      <c r="W5" s="18">
        <f>V5/U5*100</f>
        <v>169.32253731343283</v>
      </c>
      <c r="X5" s="19">
        <f>V5-U5</f>
        <v>139.3383</v>
      </c>
      <c r="Y5" s="18">
        <f>Y7+Y9+Y10+Y48</f>
        <v>179</v>
      </c>
      <c r="Z5" s="18">
        <f>Z7+Z9+Z10+Z48</f>
        <v>413.86992999999995</v>
      </c>
      <c r="AA5" s="18">
        <f>Z5/Y5*100</f>
        <v>231.21225139664801</v>
      </c>
      <c r="AB5" s="19">
        <f t="shared" ref="AB5:AB19" si="1">Z5-Y5</f>
        <v>234.86992999999995</v>
      </c>
      <c r="AC5" s="18">
        <f>AC7+AC9+AC10+AC48</f>
        <v>174</v>
      </c>
      <c r="AD5" s="18">
        <f>AD7+AD9+AD10+AD48</f>
        <v>327.04719</v>
      </c>
      <c r="AE5" s="18">
        <f>AD5/AC5*100</f>
        <v>187.9581551724138</v>
      </c>
      <c r="AF5" s="19">
        <f t="shared" ref="AF5:AF19" si="2">AD5-AC5</f>
        <v>153.04719</v>
      </c>
      <c r="AG5" s="18">
        <f t="shared" ref="AG5:AH75" si="3">E5+I5+M5+Q5+U5+Y5+AC5</f>
        <v>1277.5999999999999</v>
      </c>
      <c r="AH5" s="18">
        <f>AH7+AH9+AH10+AH48</f>
        <v>2508.9436599999999</v>
      </c>
      <c r="AI5" s="18">
        <f>AH5/AG5*100</f>
        <v>196.37943487789607</v>
      </c>
      <c r="AJ5" s="18">
        <f>AH5-AG5</f>
        <v>1231.34366</v>
      </c>
      <c r="AK5" s="18">
        <f>AK7+AK9+AK10+AK48</f>
        <v>40</v>
      </c>
      <c r="AL5" s="18">
        <f>AL7+AL9+AL10+AL48</f>
        <v>72.668939999999992</v>
      </c>
      <c r="AM5" s="18">
        <f>AL5/AK5*100</f>
        <v>181.67234999999997</v>
      </c>
      <c r="AN5" s="18">
        <f t="shared" ref="AN5:AN17" si="4">AL5-AK5</f>
        <v>32.668939999999992</v>
      </c>
      <c r="AO5" s="18">
        <f>AO7+AO9+AO10+AO48</f>
        <v>10</v>
      </c>
      <c r="AP5" s="18">
        <f>AP7+AP9+AP10+AP48</f>
        <v>0.9728</v>
      </c>
      <c r="AQ5" s="18">
        <f>AP5/AO5*100</f>
        <v>9.7279999999999998</v>
      </c>
      <c r="AR5" s="18">
        <f t="shared" ref="AR5:AR13" si="5">AP5-AO5</f>
        <v>-9.0272000000000006</v>
      </c>
      <c r="AS5" s="18">
        <f>AS7+AS9+AS10+AS48+AS6</f>
        <v>145</v>
      </c>
      <c r="AT5" s="18">
        <f>AT7+AT9+AT10+AT48+AT6</f>
        <v>83.78116</v>
      </c>
      <c r="AU5" s="18">
        <f>AT5/AS5*100</f>
        <v>57.780110344827584</v>
      </c>
      <c r="AV5" s="18">
        <f t="shared" ref="AV5:AV13" si="6">AT5-AS5</f>
        <v>-61.21884</v>
      </c>
      <c r="AW5" s="18">
        <f>AW7+AW9+AW10+AW48</f>
        <v>45</v>
      </c>
      <c r="AX5" s="18">
        <f>AX7+AX9+AX10+AX48</f>
        <v>1.0426199999999999</v>
      </c>
      <c r="AY5" s="18">
        <f>AX5/AW5*100</f>
        <v>2.3169333333333331</v>
      </c>
      <c r="AZ5" s="18">
        <f t="shared" ref="AZ5:AZ13" si="7">AX5-AW5</f>
        <v>-43.957380000000001</v>
      </c>
      <c r="BA5" s="18">
        <f t="shared" ref="BA5:BB75" si="8">AK5+AO5+AS5+AW5</f>
        <v>240</v>
      </c>
      <c r="BB5" s="18">
        <f>+AL5+AP5+AT5+AX5</f>
        <v>158.46552</v>
      </c>
      <c r="BC5" s="18">
        <f>BB5/BA5*100</f>
        <v>66.027299999999997</v>
      </c>
      <c r="BD5" s="18">
        <f t="shared" ref="BD5:BD13" si="9">BB5-BA5</f>
        <v>-81.534480000000002</v>
      </c>
      <c r="BE5" s="18">
        <f>BE7+BE9+BE10+BE48</f>
        <v>15.5</v>
      </c>
      <c r="BF5" s="18">
        <f>BF7+BF9+BF10+BF48</f>
        <v>14.950470000000001</v>
      </c>
      <c r="BG5" s="18">
        <f>BF5/BE5*100</f>
        <v>96.45464516129033</v>
      </c>
      <c r="BH5" s="18">
        <f t="shared" ref="BH5:BH13" si="10">BF5-BE5</f>
        <v>-0.54952999999999896</v>
      </c>
      <c r="BI5" s="18">
        <f>BI7+BI9+BI10+BI48</f>
        <v>1</v>
      </c>
      <c r="BJ5" s="18">
        <f>BJ7+BJ9+BJ10+BJ48</f>
        <v>0.17665</v>
      </c>
      <c r="BK5" s="18">
        <f>BJ5/BI5*100</f>
        <v>17.664999999999999</v>
      </c>
      <c r="BL5" s="18">
        <f>BJ5-BI5</f>
        <v>-0.82335000000000003</v>
      </c>
      <c r="BM5" s="18">
        <f>BM7+BM9+BM10+BM48</f>
        <v>127</v>
      </c>
      <c r="BN5" s="18">
        <f>BN7+BN9+BN10+BN48</f>
        <v>126.98310000000001</v>
      </c>
      <c r="BO5" s="18">
        <f>BN5/BM5*100</f>
        <v>99.986692913385838</v>
      </c>
      <c r="BP5" s="18">
        <f>BN5-BM5</f>
        <v>-1.6899999999992588E-2</v>
      </c>
      <c r="BQ5" s="18">
        <f>BQ7+BQ9+BQ10+BQ48</f>
        <v>20</v>
      </c>
      <c r="BR5" s="18">
        <f>BR7+BR9+BR10+BR48</f>
        <v>17.622340000000001</v>
      </c>
      <c r="BS5" s="18">
        <f>BR5/BQ5*100</f>
        <v>88.111699999999999</v>
      </c>
      <c r="BT5" s="18">
        <f>BR5-BQ5</f>
        <v>-2.3776599999999988</v>
      </c>
      <c r="BU5" s="18">
        <f>AG5+BA5+BE5+BI5+BM5+BQ5</f>
        <v>1681.1</v>
      </c>
      <c r="BV5" s="18">
        <f>AH5+BB5+BF5+BJ5+BN5+BR5</f>
        <v>2827.14174</v>
      </c>
      <c r="BW5" s="18">
        <f>BW7+BW9+BW10+BW48</f>
        <v>42.7</v>
      </c>
      <c r="BX5" s="18">
        <f>BX7+BX9+BX10+BX48</f>
        <v>42.7</v>
      </c>
      <c r="BY5" s="18">
        <f t="shared" ref="BY5" si="11">BX5/BW5*100</f>
        <v>100</v>
      </c>
      <c r="BZ5" s="19">
        <f>BX5-BW5</f>
        <v>0</v>
      </c>
      <c r="CA5" s="18">
        <f>CA7+CA9+CA10+CA48</f>
        <v>965.50487999999996</v>
      </c>
      <c r="CB5" s="18">
        <f>CB7+CB9+CB10+CB48</f>
        <v>965.44687999999996</v>
      </c>
      <c r="CC5" s="20">
        <f>CB5/CA5*100</f>
        <v>99.99399278023327</v>
      </c>
      <c r="CD5" s="19">
        <f>CB5-CA5</f>
        <v>-5.7999999999992724E-2</v>
      </c>
      <c r="CE5" s="18">
        <f>CE7+CE9+CE10+CE48</f>
        <v>24</v>
      </c>
      <c r="CF5" s="18">
        <f>CF7+CF9+CF10+CF48</f>
        <v>23.4</v>
      </c>
      <c r="CG5" s="20">
        <f>CF5/CE5*100</f>
        <v>97.5</v>
      </c>
      <c r="CH5" s="19">
        <f>CF5-CE5</f>
        <v>-0.60000000000000142</v>
      </c>
      <c r="CI5" s="18">
        <f>CI7+CI9+CI10+CI48</f>
        <v>291</v>
      </c>
      <c r="CJ5" s="18">
        <f>CJ7+CJ9+CJ10+CJ48</f>
        <v>256.61559999999997</v>
      </c>
      <c r="CK5" s="20">
        <f>CJ5/CI5*100</f>
        <v>88.184054982817855</v>
      </c>
      <c r="CL5" s="19">
        <f>CJ5-CI5</f>
        <v>-34.384400000000028</v>
      </c>
      <c r="CM5" s="18">
        <f>CM7+CM9+CM10+CM48</f>
        <v>2984.3048799999997</v>
      </c>
      <c r="CN5" s="18">
        <f>CN7+CN9+CN10+CN48+CN6</f>
        <v>4097.6818800000001</v>
      </c>
      <c r="CO5" s="18">
        <f t="shared" ref="CO5" si="12">CN5/CM5*100</f>
        <v>137.30774987038191</v>
      </c>
      <c r="CP5" s="18">
        <f t="shared" ref="CP5:CP76" si="13">CN5-CM5</f>
        <v>1113.3770000000004</v>
      </c>
      <c r="CR5" s="21">
        <f t="shared" ref="CR5:CR68" si="14">F5+J5+N5+R5+V5+Z5+AD5+AL5+AP5+AT5+AX5+BF5+BJ5+BN5+BX5+CB5+CF5</f>
        <v>3841.06628</v>
      </c>
      <c r="CS5" s="21">
        <f t="shared" ref="CS5:CS68" si="15">E5+I5+M5+Q5+U5+Y5+AC5+AG5+AK5+AO5+AS5+AW5+BE5+BI5+BM5+BW5+CA5+CE5-AG5</f>
        <v>2693.3048799999997</v>
      </c>
      <c r="CU5" s="21">
        <f t="shared" ref="CU5:CU68" si="16">F5+J5+N5+R5+V5+Z5+AD5+AL5+AP5+AT5+AX5+BF5+BJ5+BN5+BX5+CB5+CF5</f>
        <v>3841.06628</v>
      </c>
      <c r="CV5" s="21">
        <f>F5+J5+N5+R5+V5+Z5+AD5+AL5+AP5+AT5+AX5+BF5+BJ5+BN5+BR5+BX5+CB5+CF5+CJ5</f>
        <v>4115.30422</v>
      </c>
      <c r="CW5" s="21">
        <f>F5+J5+N5+R5+V5+Z5+AD5+AL5+AP5+AT5+AX5+BF5+BJ5+BN5+BX5+CB5+CF5+CJ5</f>
        <v>4097.6818800000001</v>
      </c>
      <c r="CX5" s="21">
        <f>F5+J5+N5+R5+V5+Z5+AD5+AL5+AP5+AT5+AX5+BF5+BJ5+BN5</f>
        <v>2809.5194000000001</v>
      </c>
      <c r="CY5" s="21">
        <f>E5+I5+M5+Q5+U5+Y5+AC5+AK5+AO5+AS5+AW5+BE5+BI5+BM5+BQ5+BW5+CA5+CE5+CI5</f>
        <v>3004.3048799999997</v>
      </c>
    </row>
    <row r="6" spans="1:185" s="28" customFormat="1" ht="14.25" hidden="1">
      <c r="A6" s="22">
        <v>211</v>
      </c>
      <c r="B6" s="120" t="s">
        <v>41</v>
      </c>
      <c r="C6" s="23"/>
      <c r="D6" s="24"/>
      <c r="E6" s="25">
        <v>0</v>
      </c>
      <c r="F6" s="25">
        <v>0</v>
      </c>
      <c r="G6" s="25">
        <v>0</v>
      </c>
      <c r="H6" s="25">
        <f t="shared" si="0"/>
        <v>0</v>
      </c>
      <c r="I6" s="25"/>
      <c r="J6" s="25"/>
      <c r="K6" s="25"/>
      <c r="L6" s="26"/>
      <c r="M6" s="25"/>
      <c r="N6" s="25"/>
      <c r="O6" s="25"/>
      <c r="P6" s="26"/>
      <c r="Q6" s="25"/>
      <c r="R6" s="25"/>
      <c r="S6" s="25"/>
      <c r="T6" s="25"/>
      <c r="U6" s="25"/>
      <c r="V6" s="25"/>
      <c r="W6" s="25"/>
      <c r="X6" s="26"/>
      <c r="Y6" s="25"/>
      <c r="Z6" s="25"/>
      <c r="AA6" s="25"/>
      <c r="AB6" s="26"/>
      <c r="AC6" s="25"/>
      <c r="AD6" s="25"/>
      <c r="AE6" s="25"/>
      <c r="AF6" s="26"/>
      <c r="AG6" s="25">
        <f>E6+I6+M6+Q6+U6+Y6+AC6</f>
        <v>0</v>
      </c>
      <c r="AH6" s="25">
        <f>F6+R6</f>
        <v>0</v>
      </c>
      <c r="AI6" s="25">
        <v>0</v>
      </c>
      <c r="AJ6" s="25">
        <f>AH6-AG6</f>
        <v>0</v>
      </c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>
        <f t="shared" si="6"/>
        <v>0</v>
      </c>
      <c r="AW6" s="25"/>
      <c r="AX6" s="25"/>
      <c r="AY6" s="25"/>
      <c r="AZ6" s="25"/>
      <c r="BA6" s="25">
        <f t="shared" si="8"/>
        <v>0</v>
      </c>
      <c r="BB6" s="25">
        <f t="shared" ref="BB6:BB26" si="17">+AL6+AP6+AT6+AX6</f>
        <v>0</v>
      </c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>
        <f t="shared" ref="BT6:BT76" si="18">BR6-BQ6</f>
        <v>0</v>
      </c>
      <c r="BU6" s="25">
        <f>AG6+BA6+BE6+BI6+BM6</f>
        <v>0</v>
      </c>
      <c r="BV6" s="25">
        <f>AH6+BB6+BF6+BJ6+BN6</f>
        <v>0</v>
      </c>
      <c r="BW6" s="25"/>
      <c r="BX6" s="25"/>
      <c r="BY6" s="25"/>
      <c r="BZ6" s="26"/>
      <c r="CA6" s="25"/>
      <c r="CB6" s="25"/>
      <c r="CC6" s="27"/>
      <c r="CD6" s="26"/>
      <c r="CE6" s="25"/>
      <c r="CF6" s="25"/>
      <c r="CG6" s="27"/>
      <c r="CH6" s="26"/>
      <c r="CI6" s="25"/>
      <c r="CJ6" s="25"/>
      <c r="CK6" s="27"/>
      <c r="CL6" s="26"/>
      <c r="CM6" s="25">
        <f>AG6+BA6+BE6+BI6+BM6+BW6+CA6+CE6+CI6</f>
        <v>0</v>
      </c>
      <c r="CN6" s="25">
        <f>F6+R6+AT6</f>
        <v>0</v>
      </c>
      <c r="CO6" s="25">
        <v>0</v>
      </c>
      <c r="CP6" s="25">
        <f t="shared" si="13"/>
        <v>0</v>
      </c>
      <c r="CR6" s="28">
        <f t="shared" si="14"/>
        <v>0</v>
      </c>
      <c r="CS6" s="28">
        <f t="shared" si="15"/>
        <v>0</v>
      </c>
      <c r="CU6" s="28">
        <f t="shared" si="16"/>
        <v>0</v>
      </c>
      <c r="CV6" s="28">
        <f t="shared" ref="CV6:CV76" si="19">F6+J6+N6+R6+V6+Z6+AD6+AL6+AP6+AT6+AX6+BF6+BJ6+BN6+BR6+BX6+CB6+CF6+CJ6</f>
        <v>0</v>
      </c>
      <c r="CW6" s="28">
        <f t="shared" ref="CW6:CW76" si="20">F6+J6+N6+R6+V6+Z6+AD6+AL6+AP6+AT6+AX6+BF6+BJ6+BN6+BX6+CB6+CF6+CJ6</f>
        <v>0</v>
      </c>
      <c r="CX6" s="28">
        <f t="shared" ref="CX6:CX76" si="21">F6+J6+N6+R6+V6+Z6+AD6+AL6+AP6+AT6+AX6+BF6+BJ6+BN6</f>
        <v>0</v>
      </c>
      <c r="CY6" s="28">
        <f t="shared" ref="CY6:CY76" si="22">E6+I6+M6+Q6+U6+Y6+AC6+AK6+AO6+AS6+AW6+BE6+BI6+BM6+BQ6+BW6+CA6+CE6+CI6</f>
        <v>0</v>
      </c>
    </row>
    <row r="7" spans="1:185" s="37" customFormat="1" ht="13.5">
      <c r="A7" s="29">
        <v>212</v>
      </c>
      <c r="B7" s="144" t="s">
        <v>42</v>
      </c>
      <c r="C7" s="145"/>
      <c r="D7" s="146"/>
      <c r="E7" s="30">
        <f>E8</f>
        <v>0</v>
      </c>
      <c r="F7" s="30">
        <f>F8</f>
        <v>0</v>
      </c>
      <c r="G7" s="31"/>
      <c r="H7" s="31">
        <f t="shared" si="0"/>
        <v>0</v>
      </c>
      <c r="I7" s="30">
        <f>I8</f>
        <v>0</v>
      </c>
      <c r="J7" s="30">
        <f>J8</f>
        <v>0</v>
      </c>
      <c r="K7" s="32"/>
      <c r="L7" s="32"/>
      <c r="M7" s="30">
        <f>M8</f>
        <v>0</v>
      </c>
      <c r="N7" s="30">
        <f>N8</f>
        <v>0</v>
      </c>
      <c r="O7" s="30"/>
      <c r="P7" s="32">
        <f>N7-M7</f>
        <v>0</v>
      </c>
      <c r="Q7" s="30">
        <f>Q8</f>
        <v>0</v>
      </c>
      <c r="R7" s="30">
        <f>R8</f>
        <v>0</v>
      </c>
      <c r="S7" s="30"/>
      <c r="T7" s="32"/>
      <c r="U7" s="30">
        <f>U8</f>
        <v>0</v>
      </c>
      <c r="V7" s="30">
        <f>V8</f>
        <v>0</v>
      </c>
      <c r="W7" s="32"/>
      <c r="X7" s="32">
        <f>V7-U7</f>
        <v>0</v>
      </c>
      <c r="Y7" s="30">
        <f>Y8</f>
        <v>0</v>
      </c>
      <c r="Z7" s="30">
        <f>Z8</f>
        <v>0</v>
      </c>
      <c r="AA7" s="30"/>
      <c r="AB7" s="32">
        <f t="shared" si="1"/>
        <v>0</v>
      </c>
      <c r="AC7" s="30">
        <f>AC8</f>
        <v>0</v>
      </c>
      <c r="AD7" s="30">
        <f>AD8</f>
        <v>0</v>
      </c>
      <c r="AE7" s="30"/>
      <c r="AF7" s="32"/>
      <c r="AG7" s="31">
        <f t="shared" ref="AG7:AH70" si="23">E7+I7+M7+Q7+U7+Y7+AC7</f>
        <v>0</v>
      </c>
      <c r="AH7" s="30">
        <f>AH8</f>
        <v>0</v>
      </c>
      <c r="AI7" s="31">
        <v>0</v>
      </c>
      <c r="AJ7" s="31">
        <f>AH7-AG7</f>
        <v>0</v>
      </c>
      <c r="AK7" s="30">
        <f>AK8</f>
        <v>0</v>
      </c>
      <c r="AL7" s="30">
        <f>AL8</f>
        <v>0</v>
      </c>
      <c r="AM7" s="31"/>
      <c r="AN7" s="31">
        <f t="shared" si="4"/>
        <v>0</v>
      </c>
      <c r="AO7" s="30">
        <f>AO8</f>
        <v>0</v>
      </c>
      <c r="AP7" s="30">
        <f>AP8</f>
        <v>0</v>
      </c>
      <c r="AQ7" s="31"/>
      <c r="AR7" s="31">
        <f t="shared" si="5"/>
        <v>0</v>
      </c>
      <c r="AS7" s="30">
        <f>AS8</f>
        <v>0</v>
      </c>
      <c r="AT7" s="30">
        <f>AT8</f>
        <v>0</v>
      </c>
      <c r="AU7" s="31"/>
      <c r="AV7" s="31">
        <f t="shared" si="6"/>
        <v>0</v>
      </c>
      <c r="AW7" s="30">
        <f>AW8</f>
        <v>0</v>
      </c>
      <c r="AX7" s="30">
        <f>AX8</f>
        <v>0</v>
      </c>
      <c r="AY7" s="31"/>
      <c r="AZ7" s="31">
        <f t="shared" si="7"/>
        <v>0</v>
      </c>
      <c r="BA7" s="31">
        <f t="shared" si="8"/>
        <v>0</v>
      </c>
      <c r="BB7" s="31">
        <f t="shared" si="17"/>
        <v>0</v>
      </c>
      <c r="BC7" s="31"/>
      <c r="BD7" s="31">
        <f>BB7-BA7</f>
        <v>0</v>
      </c>
      <c r="BE7" s="30">
        <f>BE8</f>
        <v>0</v>
      </c>
      <c r="BF7" s="30">
        <f>BF8</f>
        <v>0</v>
      </c>
      <c r="BG7" s="31"/>
      <c r="BH7" s="31">
        <f t="shared" si="10"/>
        <v>0</v>
      </c>
      <c r="BI7" s="30">
        <f>BI8</f>
        <v>0</v>
      </c>
      <c r="BJ7" s="30">
        <f>BJ8</f>
        <v>0</v>
      </c>
      <c r="BK7" s="31"/>
      <c r="BL7" s="31">
        <f t="shared" ref="BL7:BL13" si="24">BJ7-BI7</f>
        <v>0</v>
      </c>
      <c r="BM7" s="30">
        <f>BM8</f>
        <v>0</v>
      </c>
      <c r="BN7" s="30">
        <f>BN8</f>
        <v>0</v>
      </c>
      <c r="BO7" s="31"/>
      <c r="BP7" s="31">
        <f t="shared" ref="BP7:BP13" si="25">BN7-BM7</f>
        <v>0</v>
      </c>
      <c r="BQ7" s="30">
        <f>BQ8</f>
        <v>0</v>
      </c>
      <c r="BR7" s="30">
        <f>BR8</f>
        <v>0</v>
      </c>
      <c r="BS7" s="31">
        <v>0</v>
      </c>
      <c r="BT7" s="31">
        <f t="shared" si="18"/>
        <v>0</v>
      </c>
      <c r="BU7" s="31">
        <f t="shared" ref="BU7:BV70" si="26">AG7+BA7+BE7+BI7+BM7</f>
        <v>0</v>
      </c>
      <c r="BV7" s="31">
        <f t="shared" ref="BV7:BV65" si="27">AH7+BB7+BF7+BJ7+BN7+BR7</f>
        <v>0</v>
      </c>
      <c r="BW7" s="30">
        <f>BW8</f>
        <v>0</v>
      </c>
      <c r="BX7" s="33">
        <f>BX8</f>
        <v>0</v>
      </c>
      <c r="BY7" s="33">
        <v>0</v>
      </c>
      <c r="BZ7" s="34">
        <f>BX7-BW7</f>
        <v>0</v>
      </c>
      <c r="CA7" s="33">
        <f>CA8</f>
        <v>0</v>
      </c>
      <c r="CB7" s="33">
        <f>CB8</f>
        <v>0</v>
      </c>
      <c r="CC7" s="35">
        <v>0</v>
      </c>
      <c r="CD7" s="34">
        <f t="shared" ref="CD7:CD76" si="28">CB7-CA7</f>
        <v>0</v>
      </c>
      <c r="CE7" s="33">
        <f>CE8</f>
        <v>0</v>
      </c>
      <c r="CF7" s="33">
        <f>CF8</f>
        <v>0</v>
      </c>
      <c r="CG7" s="35">
        <v>0</v>
      </c>
      <c r="CH7" s="34">
        <f>CF7-CE7</f>
        <v>0</v>
      </c>
      <c r="CI7" s="30">
        <f>CI8</f>
        <v>0</v>
      </c>
      <c r="CJ7" s="30">
        <f>CJ8</f>
        <v>0</v>
      </c>
      <c r="CK7" s="36"/>
      <c r="CL7" s="32">
        <f>CJ7-CI7</f>
        <v>0</v>
      </c>
      <c r="CM7" s="31">
        <f t="shared" ref="CM7:CN70" si="29">AG7+BA7+BE7+BI7+BM7+BW7+CA7+CE7+CI7</f>
        <v>0</v>
      </c>
      <c r="CN7" s="30">
        <f>CN8</f>
        <v>0</v>
      </c>
      <c r="CO7" s="31">
        <v>0</v>
      </c>
      <c r="CP7" s="31">
        <f t="shared" si="13"/>
        <v>0</v>
      </c>
      <c r="CR7" s="38">
        <f t="shared" si="14"/>
        <v>0</v>
      </c>
      <c r="CS7" s="38">
        <f t="shared" si="15"/>
        <v>0</v>
      </c>
      <c r="CU7" s="38">
        <f t="shared" si="16"/>
        <v>0</v>
      </c>
      <c r="CV7" s="38">
        <f t="shared" si="19"/>
        <v>0</v>
      </c>
      <c r="CW7" s="38">
        <f t="shared" si="20"/>
        <v>0</v>
      </c>
      <c r="CX7" s="38">
        <f t="shared" si="21"/>
        <v>0</v>
      </c>
      <c r="CY7" s="38">
        <f t="shared" si="22"/>
        <v>0</v>
      </c>
      <c r="CZ7" s="38"/>
      <c r="DA7" s="38"/>
    </row>
    <row r="8" spans="1:185" ht="12.75" hidden="1">
      <c r="A8" s="39"/>
      <c r="B8" s="147" t="s">
        <v>43</v>
      </c>
      <c r="C8" s="148"/>
      <c r="D8" s="149"/>
      <c r="E8" s="40"/>
      <c r="F8" s="41"/>
      <c r="G8" s="40"/>
      <c r="H8" s="42">
        <f t="shared" si="0"/>
        <v>0</v>
      </c>
      <c r="I8" s="40"/>
      <c r="J8" s="41"/>
      <c r="K8" s="43"/>
      <c r="L8" s="43"/>
      <c r="M8" s="40"/>
      <c r="N8" s="41"/>
      <c r="O8" s="40"/>
      <c r="P8" s="44">
        <f>N8-M8</f>
        <v>0</v>
      </c>
      <c r="Q8" s="45"/>
      <c r="R8" s="46"/>
      <c r="S8" s="40"/>
      <c r="T8" s="43"/>
      <c r="U8" s="40"/>
      <c r="V8" s="41"/>
      <c r="W8" s="43"/>
      <c r="X8" s="43">
        <f>V8-U8</f>
        <v>0</v>
      </c>
      <c r="Y8" s="40"/>
      <c r="Z8" s="41"/>
      <c r="AA8" s="40"/>
      <c r="AB8" s="43">
        <f t="shared" si="1"/>
        <v>0</v>
      </c>
      <c r="AC8" s="40"/>
      <c r="AD8" s="41"/>
      <c r="AE8" s="40"/>
      <c r="AF8" s="43"/>
      <c r="AG8" s="25">
        <f t="shared" si="23"/>
        <v>0</v>
      </c>
      <c r="AH8" s="41">
        <f>F8+J8+N8+R8+V8+Z8+AD8</f>
        <v>0</v>
      </c>
      <c r="AI8" s="25"/>
      <c r="AJ8" s="41">
        <f>AH8-AG8</f>
        <v>0</v>
      </c>
      <c r="AK8" s="40"/>
      <c r="AL8" s="41"/>
      <c r="AM8" s="40"/>
      <c r="AN8" s="42">
        <f t="shared" si="4"/>
        <v>0</v>
      </c>
      <c r="AO8" s="40"/>
      <c r="AP8" s="41"/>
      <c r="AQ8" s="40"/>
      <c r="AR8" s="42">
        <f t="shared" si="5"/>
        <v>0</v>
      </c>
      <c r="AS8" s="40"/>
      <c r="AT8" s="46"/>
      <c r="AU8" s="40"/>
      <c r="AV8" s="42">
        <f t="shared" si="6"/>
        <v>0</v>
      </c>
      <c r="AW8" s="40"/>
      <c r="AX8" s="41"/>
      <c r="AY8" s="40"/>
      <c r="AZ8" s="42">
        <f t="shared" si="7"/>
        <v>0</v>
      </c>
      <c r="BA8" s="25">
        <f t="shared" si="8"/>
        <v>0</v>
      </c>
      <c r="BB8" s="25">
        <f t="shared" si="17"/>
        <v>0</v>
      </c>
      <c r="BC8" s="41"/>
      <c r="BD8" s="41">
        <f>BB8-BA8</f>
        <v>0</v>
      </c>
      <c r="BE8" s="40"/>
      <c r="BF8" s="41"/>
      <c r="BG8" s="40"/>
      <c r="BH8" s="42">
        <f t="shared" si="10"/>
        <v>0</v>
      </c>
      <c r="BI8" s="40"/>
      <c r="BJ8" s="41"/>
      <c r="BK8" s="40"/>
      <c r="BL8" s="42">
        <f t="shared" si="24"/>
        <v>0</v>
      </c>
      <c r="BM8" s="40"/>
      <c r="BN8" s="41"/>
      <c r="BO8" s="40"/>
      <c r="BP8" s="42">
        <f t="shared" si="25"/>
        <v>0</v>
      </c>
      <c r="BQ8" s="40"/>
      <c r="BR8" s="41"/>
      <c r="BS8" s="47">
        <v>0</v>
      </c>
      <c r="BT8" s="47">
        <f t="shared" si="18"/>
        <v>0</v>
      </c>
      <c r="BU8" s="25">
        <f t="shared" si="26"/>
        <v>0</v>
      </c>
      <c r="BV8" s="25">
        <f>AH8+BB8+BF8+BJ8+BN8</f>
        <v>0</v>
      </c>
      <c r="BW8" s="40"/>
      <c r="BX8" s="46"/>
      <c r="BY8" s="45"/>
      <c r="BZ8" s="44">
        <f>BX8-BW8</f>
        <v>0</v>
      </c>
      <c r="CA8" s="45"/>
      <c r="CB8" s="46"/>
      <c r="CC8" s="48"/>
      <c r="CD8" s="44">
        <f t="shared" si="28"/>
        <v>0</v>
      </c>
      <c r="CE8" s="45"/>
      <c r="CF8" s="49"/>
      <c r="CG8" s="44"/>
      <c r="CH8" s="44"/>
      <c r="CI8" s="43"/>
      <c r="CJ8" s="50"/>
      <c r="CK8" s="43"/>
      <c r="CL8" s="43"/>
      <c r="CM8" s="25">
        <f t="shared" si="29"/>
        <v>0</v>
      </c>
      <c r="CN8" s="41">
        <f>AH8+BB8+BF8+BJ8+BN8+BX8+CB8+CF8+CJ8</f>
        <v>0</v>
      </c>
      <c r="CO8" s="25">
        <v>0</v>
      </c>
      <c r="CP8" s="25">
        <f t="shared" si="13"/>
        <v>0</v>
      </c>
      <c r="CR8" s="51">
        <f t="shared" si="14"/>
        <v>0</v>
      </c>
      <c r="CS8" s="38">
        <f t="shared" si="15"/>
        <v>0</v>
      </c>
      <c r="CU8" s="52">
        <f t="shared" si="16"/>
        <v>0</v>
      </c>
      <c r="CV8" s="38">
        <f t="shared" si="19"/>
        <v>0</v>
      </c>
      <c r="CW8" s="38">
        <f t="shared" si="20"/>
        <v>0</v>
      </c>
      <c r="CX8" s="38">
        <f t="shared" si="21"/>
        <v>0</v>
      </c>
      <c r="CY8" s="38">
        <f t="shared" si="22"/>
        <v>0</v>
      </c>
      <c r="CZ8" s="28"/>
      <c r="DA8" s="28"/>
    </row>
    <row r="9" spans="1:185" ht="12.75">
      <c r="A9" s="39">
        <v>213</v>
      </c>
      <c r="B9" s="150" t="s">
        <v>44</v>
      </c>
      <c r="C9" s="151"/>
      <c r="D9" s="152"/>
      <c r="E9" s="40"/>
      <c r="F9" s="41"/>
      <c r="G9" s="47"/>
      <c r="H9" s="40">
        <f t="shared" si="0"/>
        <v>0</v>
      </c>
      <c r="I9" s="40"/>
      <c r="J9" s="41"/>
      <c r="K9" s="40"/>
      <c r="L9" s="43">
        <f t="shared" ref="L9:L19" si="30">J9-I9</f>
        <v>0</v>
      </c>
      <c r="M9" s="40"/>
      <c r="N9" s="41"/>
      <c r="O9" s="47"/>
      <c r="P9" s="44">
        <f>N9-M9</f>
        <v>0</v>
      </c>
      <c r="Q9" s="45"/>
      <c r="R9" s="46"/>
      <c r="S9" s="40"/>
      <c r="T9" s="43"/>
      <c r="U9" s="40"/>
      <c r="V9" s="41"/>
      <c r="W9" s="43"/>
      <c r="X9" s="43"/>
      <c r="Y9" s="40"/>
      <c r="Z9" s="41"/>
      <c r="AA9" s="40"/>
      <c r="AB9" s="43">
        <f t="shared" si="1"/>
        <v>0</v>
      </c>
      <c r="AC9" s="40"/>
      <c r="AD9" s="41"/>
      <c r="AE9" s="40"/>
      <c r="AF9" s="43"/>
      <c r="AG9" s="25">
        <f t="shared" si="23"/>
        <v>0</v>
      </c>
      <c r="AH9" s="41"/>
      <c r="AI9" s="41"/>
      <c r="AJ9" s="41"/>
      <c r="AK9" s="40"/>
      <c r="AL9" s="41"/>
      <c r="AM9" s="47"/>
      <c r="AN9" s="40">
        <f t="shared" si="4"/>
        <v>0</v>
      </c>
      <c r="AO9" s="40"/>
      <c r="AP9" s="41"/>
      <c r="AQ9" s="47"/>
      <c r="AR9" s="40">
        <f t="shared" si="5"/>
        <v>0</v>
      </c>
      <c r="AS9" s="40"/>
      <c r="AT9" s="41"/>
      <c r="AU9" s="47"/>
      <c r="AV9" s="40">
        <f t="shared" si="6"/>
        <v>0</v>
      </c>
      <c r="AW9" s="40"/>
      <c r="AX9" s="41"/>
      <c r="AY9" s="47"/>
      <c r="AZ9" s="40">
        <f t="shared" si="7"/>
        <v>0</v>
      </c>
      <c r="BA9" s="25">
        <f t="shared" si="8"/>
        <v>0</v>
      </c>
      <c r="BB9" s="25">
        <f t="shared" si="17"/>
        <v>0</v>
      </c>
      <c r="BC9" s="25"/>
      <c r="BD9" s="41">
        <f t="shared" si="9"/>
        <v>0</v>
      </c>
      <c r="BE9" s="40"/>
      <c r="BF9" s="41"/>
      <c r="BG9" s="47"/>
      <c r="BH9" s="40">
        <f t="shared" si="10"/>
        <v>0</v>
      </c>
      <c r="BI9" s="40"/>
      <c r="BJ9" s="41"/>
      <c r="BK9" s="47"/>
      <c r="BL9" s="40">
        <f t="shared" si="24"/>
        <v>0</v>
      </c>
      <c r="BM9" s="40">
        <v>2</v>
      </c>
      <c r="BN9" s="41">
        <v>1.8851100000000001</v>
      </c>
      <c r="BO9" s="47"/>
      <c r="BP9" s="40">
        <f t="shared" si="25"/>
        <v>-0.11488999999999994</v>
      </c>
      <c r="BQ9" s="40"/>
      <c r="BR9" s="41"/>
      <c r="BS9" s="47"/>
      <c r="BT9" s="47">
        <f t="shared" si="18"/>
        <v>0</v>
      </c>
      <c r="BU9" s="25">
        <f t="shared" si="26"/>
        <v>2</v>
      </c>
      <c r="BV9" s="25">
        <f>AH9+BB9+BF9+BJ9+BN9</f>
        <v>1.8851100000000001</v>
      </c>
      <c r="BW9" s="40"/>
      <c r="BX9" s="46"/>
      <c r="BY9" s="45"/>
      <c r="BZ9" s="44"/>
      <c r="CA9" s="45"/>
      <c r="CB9" s="46"/>
      <c r="CC9" s="48"/>
      <c r="CD9" s="44"/>
      <c r="CE9" s="44"/>
      <c r="CF9" s="49"/>
      <c r="CG9" s="44"/>
      <c r="CH9" s="44"/>
      <c r="CI9" s="43"/>
      <c r="CJ9" s="50"/>
      <c r="CK9" s="43"/>
      <c r="CL9" s="43"/>
      <c r="CM9" s="25">
        <f t="shared" si="29"/>
        <v>2</v>
      </c>
      <c r="CN9" s="41">
        <f t="shared" si="29"/>
        <v>1.8851100000000001</v>
      </c>
      <c r="CO9" s="25">
        <f t="shared" ref="CO9:CO72" si="31">CN9/CM9*100</f>
        <v>94.255499999999998</v>
      </c>
      <c r="CP9" s="25">
        <f t="shared" si="13"/>
        <v>-0.11488999999999994</v>
      </c>
      <c r="CR9" s="51">
        <f t="shared" si="14"/>
        <v>1.8851100000000001</v>
      </c>
      <c r="CS9" s="38">
        <f t="shared" si="15"/>
        <v>2</v>
      </c>
      <c r="CU9" s="52">
        <f t="shared" si="16"/>
        <v>1.8851100000000001</v>
      </c>
      <c r="CV9" s="38">
        <f t="shared" si="19"/>
        <v>1.8851100000000001</v>
      </c>
      <c r="CW9" s="38">
        <f t="shared" si="20"/>
        <v>1.8851100000000001</v>
      </c>
      <c r="CX9" s="38">
        <f t="shared" si="21"/>
        <v>1.8851100000000001</v>
      </c>
      <c r="CY9" s="38">
        <f t="shared" si="22"/>
        <v>2</v>
      </c>
      <c r="CZ9" s="28"/>
      <c r="DA9" s="28"/>
    </row>
    <row r="10" spans="1:185" s="38" customFormat="1" ht="12.75">
      <c r="A10" s="53">
        <v>220</v>
      </c>
      <c r="B10" s="153" t="s">
        <v>45</v>
      </c>
      <c r="C10" s="154"/>
      <c r="D10" s="155"/>
      <c r="E10" s="31">
        <f>E11+E12+E16+E27+E14</f>
        <v>126</v>
      </c>
      <c r="F10" s="31">
        <f>F11+F12+F16+F27</f>
        <v>111.36315</v>
      </c>
      <c r="G10" s="31">
        <f>F10/E10*100</f>
        <v>88.383452380952392</v>
      </c>
      <c r="H10" s="31">
        <f t="shared" si="0"/>
        <v>-14.636849999999995</v>
      </c>
      <c r="I10" s="31">
        <f>I11+I12+I16+I27+I14</f>
        <v>180.6</v>
      </c>
      <c r="J10" s="31">
        <f>J11+J12+J16+J27+J14</f>
        <v>354.01652999999999</v>
      </c>
      <c r="K10" s="31">
        <f>J10/I10*100</f>
        <v>196.02244186046511</v>
      </c>
      <c r="L10" s="54"/>
      <c r="M10" s="31">
        <f>M11+M12+M16+M27+M14</f>
        <v>224</v>
      </c>
      <c r="N10" s="31">
        <f>N11+N12+N16+N27+N14</f>
        <v>294.22910999999999</v>
      </c>
      <c r="O10" s="31">
        <f>N10/M10*100</f>
        <v>131.35228125</v>
      </c>
      <c r="P10" s="55">
        <f t="shared" ref="P10:P76" si="32">N10-M10</f>
        <v>70.229109999999991</v>
      </c>
      <c r="Q10" s="56">
        <f>Q11+Q12+Q16+Q27+Q14</f>
        <v>193</v>
      </c>
      <c r="R10" s="56">
        <f>R11+R12+R16+R27+R14</f>
        <v>602.63783000000001</v>
      </c>
      <c r="S10" s="31">
        <f t="shared" ref="S10:S16" si="33">R10/Q10*100</f>
        <v>312.24758031088083</v>
      </c>
      <c r="T10" s="31">
        <f>R10-Q10</f>
        <v>409.63783000000001</v>
      </c>
      <c r="U10" s="56">
        <f>U11+U12+U16+U27+U14</f>
        <v>201</v>
      </c>
      <c r="V10" s="56">
        <f>V11+V12+V16+V27+V14</f>
        <v>273.3383</v>
      </c>
      <c r="W10" s="56">
        <f>V10/U10*100</f>
        <v>135.98920398009952</v>
      </c>
      <c r="X10" s="55">
        <f t="shared" ref="X10:X17" si="34">V10-U10</f>
        <v>72.338300000000004</v>
      </c>
      <c r="Y10" s="56">
        <f>Y11+Y12+Y16+Y27+Y14</f>
        <v>179</v>
      </c>
      <c r="Z10" s="56">
        <f>Z11+Z12+Z16+Z27+Z14</f>
        <v>413.61992999999995</v>
      </c>
      <c r="AA10" s="56">
        <f>Z10/Y10*100</f>
        <v>231.07258659217874</v>
      </c>
      <c r="AB10" s="55">
        <f t="shared" si="1"/>
        <v>234.61992999999995</v>
      </c>
      <c r="AC10" s="56">
        <f>AC11+AC12+AC16+AC27+AC14</f>
        <v>174</v>
      </c>
      <c r="AD10" s="56">
        <f>AD11+AD12+AD16+AD27</f>
        <v>325.04719</v>
      </c>
      <c r="AE10" s="56">
        <f>AD10/AC10*100</f>
        <v>186.80872988505749</v>
      </c>
      <c r="AF10" s="55">
        <f t="shared" si="2"/>
        <v>151.04719</v>
      </c>
      <c r="AG10" s="31">
        <f t="shared" si="23"/>
        <v>1277.5999999999999</v>
      </c>
      <c r="AH10" s="56">
        <f>AH11+AH12+AH16+AH27</f>
        <v>2374.2520399999999</v>
      </c>
      <c r="AI10" s="56">
        <f>AH10/AG10*100</f>
        <v>185.83688478396994</v>
      </c>
      <c r="AJ10" s="56">
        <f t="shared" ref="AJ10:AJ76" si="35">AH10-AG10</f>
        <v>1096.6520399999999</v>
      </c>
      <c r="AK10" s="56">
        <f>AK11+AK12+AK16+AK27+AK14</f>
        <v>40</v>
      </c>
      <c r="AL10" s="56">
        <f>AL11+AL12+AL16+AL27+AL14</f>
        <v>72.168939999999992</v>
      </c>
      <c r="AM10" s="56">
        <f t="shared" ref="AM10:AM16" si="36">AL10/AK10*100</f>
        <v>180.42234999999997</v>
      </c>
      <c r="AN10" s="31">
        <f t="shared" si="4"/>
        <v>32.168939999999992</v>
      </c>
      <c r="AO10" s="31">
        <f>AO11+AO12+AO16+AO27+AO14</f>
        <v>10</v>
      </c>
      <c r="AP10" s="31">
        <f>AP11+AP12+AP16+AP27+AP14</f>
        <v>0.4728</v>
      </c>
      <c r="AQ10" s="31">
        <f>AP10/AO10*100</f>
        <v>4.7280000000000006</v>
      </c>
      <c r="AR10" s="31">
        <f t="shared" si="5"/>
        <v>-9.5272000000000006</v>
      </c>
      <c r="AS10" s="31">
        <f>AS11+AS12+AS16+AS27+AS14</f>
        <v>135</v>
      </c>
      <c r="AT10" s="31">
        <f>AT11+AT12+AT16+AT27+AT14</f>
        <v>74.002290000000002</v>
      </c>
      <c r="AU10" s="31">
        <f>AT10/AS10*100</f>
        <v>54.816511111111112</v>
      </c>
      <c r="AV10" s="31">
        <f t="shared" si="6"/>
        <v>-60.997709999999998</v>
      </c>
      <c r="AW10" s="31">
        <f>AW11+AW12+AW16+AW27+AW14</f>
        <v>45</v>
      </c>
      <c r="AX10" s="31">
        <f>AX11+AX12+AX16+AX27+AX14</f>
        <v>0.79261999999999999</v>
      </c>
      <c r="AY10" s="31">
        <f>AX10/AW10*100</f>
        <v>1.7613777777777777</v>
      </c>
      <c r="AZ10" s="31">
        <f t="shared" si="7"/>
        <v>-44.207380000000001</v>
      </c>
      <c r="BA10" s="31">
        <f t="shared" si="8"/>
        <v>230</v>
      </c>
      <c r="BB10" s="31">
        <f>+AL10+AP10+AT10+AX10</f>
        <v>147.43664999999999</v>
      </c>
      <c r="BC10" s="31">
        <f>BB10/BA10*100</f>
        <v>64.102891304347821</v>
      </c>
      <c r="BD10" s="31">
        <f t="shared" si="9"/>
        <v>-82.563350000000014</v>
      </c>
      <c r="BE10" s="31">
        <f>BE11+BE12+BE16+BE27+BE14</f>
        <v>10</v>
      </c>
      <c r="BF10" s="31">
        <f>BF11+BF12+BF16+BF27+BF14</f>
        <v>9.450470000000001</v>
      </c>
      <c r="BG10" s="31">
        <f>BF10/BE10*100</f>
        <v>94.504700000000014</v>
      </c>
      <c r="BH10" s="31">
        <f t="shared" si="10"/>
        <v>-0.54952999999999896</v>
      </c>
      <c r="BI10" s="31">
        <f>BI11+BI12+BI16+BI27+BI14</f>
        <v>1</v>
      </c>
      <c r="BJ10" s="31">
        <f>BJ11+BJ12+BJ16+BJ27+BJ14</f>
        <v>0.17665</v>
      </c>
      <c r="BK10" s="31">
        <f>BJ10/BI10*100</f>
        <v>17.664999999999999</v>
      </c>
      <c r="BL10" s="31">
        <f t="shared" si="24"/>
        <v>-0.82335000000000003</v>
      </c>
      <c r="BM10" s="31">
        <f>BM11+BM12+BM16+BM27+BM14</f>
        <v>29</v>
      </c>
      <c r="BN10" s="31">
        <f>BN11+BN12+BN16+BN27+BN14</f>
        <v>29.048289999999998</v>
      </c>
      <c r="BO10" s="31">
        <f>BN10/BM10*100</f>
        <v>100.16651724137931</v>
      </c>
      <c r="BP10" s="31">
        <f t="shared" si="25"/>
        <v>4.8289999999997946E-2</v>
      </c>
      <c r="BQ10" s="31">
        <f>BQ11+BQ12+BQ16+BQ27</f>
        <v>20</v>
      </c>
      <c r="BR10" s="31">
        <f>BR11+BR12+BR16+BR27</f>
        <v>14.402150000000001</v>
      </c>
      <c r="BS10" s="31">
        <f t="shared" ref="BS10:BS76" si="37">BR10/BQ10*100</f>
        <v>72.010750000000002</v>
      </c>
      <c r="BT10" s="31">
        <f t="shared" si="18"/>
        <v>-5.5978499999999993</v>
      </c>
      <c r="BU10" s="31">
        <f t="shared" si="26"/>
        <v>1547.6</v>
      </c>
      <c r="BV10" s="31">
        <f>AH10+BB10+BF10+BJ10+BN10</f>
        <v>2560.3641000000002</v>
      </c>
      <c r="BW10" s="31">
        <f>BW11+BW12+BW16+BW27</f>
        <v>41.95</v>
      </c>
      <c r="BX10" s="56">
        <f>BX11+BX12+BX16+BX27</f>
        <v>41.95</v>
      </c>
      <c r="BY10" s="56">
        <v>0</v>
      </c>
      <c r="BZ10" s="55">
        <f t="shared" ref="BZ10:BZ17" si="38">BX10-BW10</f>
        <v>0</v>
      </c>
      <c r="CA10" s="56">
        <f>CA11+CA12+CA16+CA27+CA15</f>
        <v>964.50487999999996</v>
      </c>
      <c r="CB10" s="56">
        <f>CB11+CB12+CB16+CB27</f>
        <v>964.94466</v>
      </c>
      <c r="CC10" s="57">
        <f>CB10/CA10*100</f>
        <v>100.04559645151822</v>
      </c>
      <c r="CD10" s="55">
        <f t="shared" si="28"/>
        <v>0.43978000000004158</v>
      </c>
      <c r="CE10" s="56">
        <f>CE11+CE12+CE16+CE27</f>
        <v>24</v>
      </c>
      <c r="CF10" s="56">
        <f>CF11+CF12+CF16+CF27</f>
        <v>23.4</v>
      </c>
      <c r="CG10" s="57">
        <f>CF10/CE10*100</f>
        <v>97.5</v>
      </c>
      <c r="CH10" s="55">
        <f>CF10-CE10</f>
        <v>-0.60000000000000142</v>
      </c>
      <c r="CI10" s="31">
        <f>CI11+CI12+CI16+CI27+CI14</f>
        <v>200</v>
      </c>
      <c r="CJ10" s="31">
        <f>CJ11+CJ12+CJ16+CJ27+CJ14</f>
        <v>193.14359999999999</v>
      </c>
      <c r="CK10" s="58">
        <f>CJ10/CI10*100</f>
        <v>96.571799999999996</v>
      </c>
      <c r="CL10" s="54">
        <f>CJ10-CI10</f>
        <v>-6.8564000000000078</v>
      </c>
      <c r="CM10" s="31">
        <f t="shared" si="29"/>
        <v>2778.0548799999997</v>
      </c>
      <c r="CN10" s="59">
        <f t="shared" si="29"/>
        <v>3783.8023600000001</v>
      </c>
      <c r="CO10" s="31">
        <f t="shared" si="31"/>
        <v>136.20329775486655</v>
      </c>
      <c r="CP10" s="31">
        <f t="shared" si="13"/>
        <v>1005.7474800000005</v>
      </c>
      <c r="CR10" s="38">
        <f t="shared" si="14"/>
        <v>3590.6587599999998</v>
      </c>
      <c r="CS10" s="38">
        <f t="shared" si="15"/>
        <v>2578.0548799999997</v>
      </c>
      <c r="CU10" s="38">
        <f t="shared" si="16"/>
        <v>3590.6587599999998</v>
      </c>
      <c r="CV10" s="38">
        <f t="shared" si="19"/>
        <v>3798.2045099999996</v>
      </c>
      <c r="CW10" s="38">
        <f t="shared" si="20"/>
        <v>3783.8023599999997</v>
      </c>
      <c r="CX10" s="38">
        <f t="shared" si="21"/>
        <v>2560.3640999999998</v>
      </c>
      <c r="CY10" s="38">
        <f t="shared" si="22"/>
        <v>2798.0548799999997</v>
      </c>
    </row>
    <row r="11" spans="1:185" ht="12.75">
      <c r="A11" s="39">
        <v>221</v>
      </c>
      <c r="B11" s="156" t="s">
        <v>46</v>
      </c>
      <c r="C11" s="157"/>
      <c r="D11" s="158"/>
      <c r="E11" s="41">
        <v>32</v>
      </c>
      <c r="F11" s="41">
        <v>41.155200000000001</v>
      </c>
      <c r="G11" s="40">
        <f>F11/E11*100</f>
        <v>128.61000000000001</v>
      </c>
      <c r="H11" s="40">
        <f t="shared" si="0"/>
        <v>9.1552000000000007</v>
      </c>
      <c r="I11" s="40">
        <v>32</v>
      </c>
      <c r="J11" s="41">
        <v>66.081440000000001</v>
      </c>
      <c r="K11" s="40">
        <f>J11/I11*100</f>
        <v>206.50450000000001</v>
      </c>
      <c r="L11" s="43">
        <f t="shared" si="30"/>
        <v>34.081440000000001</v>
      </c>
      <c r="M11" s="40">
        <v>37</v>
      </c>
      <c r="N11" s="41">
        <v>5.6736000000000004</v>
      </c>
      <c r="O11" s="40">
        <f>N11/M11*100</f>
        <v>15.334054054054056</v>
      </c>
      <c r="P11" s="44">
        <f t="shared" si="32"/>
        <v>-31.3264</v>
      </c>
      <c r="Q11" s="45">
        <v>37</v>
      </c>
      <c r="R11" s="46">
        <v>41.011200000000002</v>
      </c>
      <c r="S11" s="42">
        <f t="shared" si="33"/>
        <v>110.84108108108109</v>
      </c>
      <c r="T11" s="43">
        <f>R11-Q11</f>
        <v>4.0112000000000023</v>
      </c>
      <c r="U11" s="45">
        <v>32</v>
      </c>
      <c r="V11" s="46">
        <v>25.361409999999999</v>
      </c>
      <c r="W11" s="45">
        <f>V11/U11*100</f>
        <v>79.254406250000002</v>
      </c>
      <c r="X11" s="45">
        <f t="shared" si="34"/>
        <v>-6.6385900000000007</v>
      </c>
      <c r="Y11" s="45">
        <v>32</v>
      </c>
      <c r="Z11" s="46">
        <v>22.928879999999999</v>
      </c>
      <c r="AA11" s="45">
        <f>Z11/Y11*100</f>
        <v>71.652749999999997</v>
      </c>
      <c r="AB11" s="44">
        <f t="shared" si="1"/>
        <v>-9.0711200000000005</v>
      </c>
      <c r="AC11" s="45">
        <v>32</v>
      </c>
      <c r="AD11" s="46">
        <v>22.780799999999999</v>
      </c>
      <c r="AE11" s="45">
        <f>AD11/AC11*100</f>
        <v>71.19</v>
      </c>
      <c r="AF11" s="44">
        <f t="shared" si="2"/>
        <v>-9.2192000000000007</v>
      </c>
      <c r="AG11" s="25">
        <f t="shared" si="23"/>
        <v>234</v>
      </c>
      <c r="AH11" s="46">
        <f>F11+J11+N11+R11+V11+Z11+AD11</f>
        <v>224.99252999999999</v>
      </c>
      <c r="AI11" s="46">
        <f>AH11/AG11*100</f>
        <v>96.150653846153844</v>
      </c>
      <c r="AJ11" s="46">
        <f t="shared" si="35"/>
        <v>-9.0074700000000121</v>
      </c>
      <c r="AK11" s="45"/>
      <c r="AL11" s="46">
        <v>1.0387299999999999</v>
      </c>
      <c r="AM11" s="45"/>
      <c r="AN11" s="40">
        <f t="shared" si="4"/>
        <v>1.0387299999999999</v>
      </c>
      <c r="AO11" s="40"/>
      <c r="AP11" s="41">
        <v>0.4728</v>
      </c>
      <c r="AQ11" s="40" t="e">
        <f>AP11/AO11*100</f>
        <v>#DIV/0!</v>
      </c>
      <c r="AR11" s="40">
        <f t="shared" si="5"/>
        <v>0.4728</v>
      </c>
      <c r="AS11" s="40">
        <v>5</v>
      </c>
      <c r="AT11" s="46">
        <v>1.4184000000000001</v>
      </c>
      <c r="AU11" s="45">
        <v>0</v>
      </c>
      <c r="AV11" s="45">
        <f t="shared" si="6"/>
        <v>-3.5815999999999999</v>
      </c>
      <c r="AW11" s="45"/>
      <c r="AX11" s="46">
        <v>0.79261999999999999</v>
      </c>
      <c r="AY11" s="40"/>
      <c r="AZ11" s="40">
        <f t="shared" si="7"/>
        <v>0.79261999999999999</v>
      </c>
      <c r="BA11" s="25">
        <f t="shared" si="8"/>
        <v>5</v>
      </c>
      <c r="BB11" s="25">
        <f>+AL11+AP11+AT11+AX11</f>
        <v>3.72255</v>
      </c>
      <c r="BC11" s="41">
        <f>BB11/BA11*100</f>
        <v>74.450999999999993</v>
      </c>
      <c r="BD11" s="41">
        <f t="shared" si="9"/>
        <v>-1.27745</v>
      </c>
      <c r="BE11" s="40">
        <v>1</v>
      </c>
      <c r="BF11" s="46">
        <v>0.58547000000000005</v>
      </c>
      <c r="BG11" s="40"/>
      <c r="BH11" s="40">
        <f t="shared" si="10"/>
        <v>-0.41452999999999995</v>
      </c>
      <c r="BI11" s="40"/>
      <c r="BJ11" s="46"/>
      <c r="BK11" s="40"/>
      <c r="BL11" s="40">
        <f t="shared" si="24"/>
        <v>0</v>
      </c>
      <c r="BM11" s="40">
        <v>12</v>
      </c>
      <c r="BN11" s="46">
        <v>11.62594</v>
      </c>
      <c r="BO11" s="40">
        <f>BN11/BM11*100</f>
        <v>96.882833333333323</v>
      </c>
      <c r="BP11" s="40">
        <f t="shared" si="25"/>
        <v>-0.37406000000000006</v>
      </c>
      <c r="BQ11" s="40"/>
      <c r="BR11" s="41">
        <v>0.13714999999999999</v>
      </c>
      <c r="BS11" s="47">
        <v>0</v>
      </c>
      <c r="BT11" s="47">
        <f t="shared" si="18"/>
        <v>0.13714999999999999</v>
      </c>
      <c r="BU11" s="25">
        <f t="shared" si="26"/>
        <v>252</v>
      </c>
      <c r="BV11" s="25">
        <f>AH11+BB11+BF11+BJ11+BN11</f>
        <v>240.92649</v>
      </c>
      <c r="BW11" s="40"/>
      <c r="BX11" s="46"/>
      <c r="BY11" s="45"/>
      <c r="BZ11" s="44">
        <f t="shared" si="38"/>
        <v>0</v>
      </c>
      <c r="CA11" s="45">
        <v>190</v>
      </c>
      <c r="CB11" s="60">
        <v>191.30170000000001</v>
      </c>
      <c r="CC11" s="48">
        <f>CB11/CA11*100</f>
        <v>100.68510526315791</v>
      </c>
      <c r="CD11" s="44">
        <f t="shared" si="28"/>
        <v>1.301700000000011</v>
      </c>
      <c r="CE11" s="44"/>
      <c r="CF11" s="49"/>
      <c r="CG11" s="44"/>
      <c r="CH11" s="44"/>
      <c r="CI11" s="43"/>
      <c r="CJ11" s="50"/>
      <c r="CK11" s="43"/>
      <c r="CL11" s="43"/>
      <c r="CM11" s="25">
        <f t="shared" si="29"/>
        <v>442</v>
      </c>
      <c r="CN11" s="41">
        <f t="shared" si="29"/>
        <v>432.22819000000004</v>
      </c>
      <c r="CO11" s="25">
        <f t="shared" si="31"/>
        <v>97.789183257918566</v>
      </c>
      <c r="CP11" s="25">
        <f t="shared" si="13"/>
        <v>-9.7718099999999595</v>
      </c>
      <c r="CQ11" s="5">
        <v>54.6</v>
      </c>
      <c r="CR11" s="51">
        <f t="shared" si="14"/>
        <v>432.22818999999993</v>
      </c>
      <c r="CS11" s="38">
        <f t="shared" si="15"/>
        <v>442</v>
      </c>
      <c r="CU11" s="52">
        <f t="shared" si="16"/>
        <v>432.22818999999993</v>
      </c>
      <c r="CV11" s="38">
        <f t="shared" si="19"/>
        <v>432.36533999999995</v>
      </c>
      <c r="CW11" s="38">
        <f t="shared" si="20"/>
        <v>432.22818999999993</v>
      </c>
      <c r="CX11" s="38">
        <f t="shared" si="21"/>
        <v>240.92648999999994</v>
      </c>
      <c r="CY11" s="38">
        <f t="shared" si="22"/>
        <v>442</v>
      </c>
      <c r="CZ11" s="28"/>
      <c r="DA11" s="28"/>
    </row>
    <row r="12" spans="1:185" s="68" customFormat="1" ht="13.5">
      <c r="A12" s="61">
        <v>222</v>
      </c>
      <c r="B12" s="159" t="s">
        <v>47</v>
      </c>
      <c r="C12" s="160"/>
      <c r="D12" s="161"/>
      <c r="E12" s="62">
        <f>E13</f>
        <v>0</v>
      </c>
      <c r="F12" s="62">
        <f>F13</f>
        <v>0</v>
      </c>
      <c r="G12" s="25">
        <v>0</v>
      </c>
      <c r="H12" s="62">
        <f t="shared" si="0"/>
        <v>0</v>
      </c>
      <c r="I12" s="62">
        <f>I13</f>
        <v>0</v>
      </c>
      <c r="J12" s="62"/>
      <c r="K12" s="62"/>
      <c r="L12" s="63">
        <f t="shared" si="30"/>
        <v>0</v>
      </c>
      <c r="M12" s="62">
        <f>M13</f>
        <v>0</v>
      </c>
      <c r="N12" s="62">
        <f>N13</f>
        <v>0</v>
      </c>
      <c r="O12" s="62"/>
      <c r="P12" s="64">
        <f t="shared" si="32"/>
        <v>0</v>
      </c>
      <c r="Q12" s="65">
        <f>Q13</f>
        <v>0</v>
      </c>
      <c r="R12" s="65">
        <f>R13</f>
        <v>0</v>
      </c>
      <c r="S12" s="62"/>
      <c r="T12" s="62">
        <f>R12-Q12</f>
        <v>0</v>
      </c>
      <c r="U12" s="65">
        <f>U13</f>
        <v>0</v>
      </c>
      <c r="V12" s="65">
        <f>V13</f>
        <v>4.4720000000000004</v>
      </c>
      <c r="W12" s="65"/>
      <c r="X12" s="64">
        <f t="shared" si="34"/>
        <v>4.4720000000000004</v>
      </c>
      <c r="Y12" s="65">
        <f>Y13</f>
        <v>0</v>
      </c>
      <c r="Z12" s="65">
        <f>Z13</f>
        <v>30</v>
      </c>
      <c r="AA12" s="65"/>
      <c r="AB12" s="64">
        <f t="shared" si="1"/>
        <v>30</v>
      </c>
      <c r="AC12" s="65">
        <f>AC13</f>
        <v>0</v>
      </c>
      <c r="AD12" s="65">
        <f>AD13</f>
        <v>0</v>
      </c>
      <c r="AE12" s="65"/>
      <c r="AF12" s="64">
        <f t="shared" si="2"/>
        <v>0</v>
      </c>
      <c r="AG12" s="25">
        <f t="shared" si="23"/>
        <v>0</v>
      </c>
      <c r="AH12" s="65">
        <f>AH13</f>
        <v>34.472000000000001</v>
      </c>
      <c r="AI12" s="65"/>
      <c r="AJ12" s="64">
        <f t="shared" si="35"/>
        <v>34.472000000000001</v>
      </c>
      <c r="AK12" s="65">
        <f>AK13</f>
        <v>0</v>
      </c>
      <c r="AL12" s="65"/>
      <c r="AM12" s="60"/>
      <c r="AN12" s="62">
        <f t="shared" si="4"/>
        <v>0</v>
      </c>
      <c r="AO12" s="62">
        <f>AO13</f>
        <v>0</v>
      </c>
      <c r="AP12" s="62"/>
      <c r="AQ12" s="25"/>
      <c r="AR12" s="62">
        <f t="shared" si="5"/>
        <v>0</v>
      </c>
      <c r="AS12" s="62">
        <f>AS13</f>
        <v>50</v>
      </c>
      <c r="AT12" s="62">
        <f>AT13</f>
        <v>28.98</v>
      </c>
      <c r="AU12" s="25"/>
      <c r="AV12" s="62">
        <f t="shared" si="6"/>
        <v>-21.02</v>
      </c>
      <c r="AW12" s="62">
        <f>AW13</f>
        <v>0</v>
      </c>
      <c r="AX12" s="62"/>
      <c r="AY12" s="25"/>
      <c r="AZ12" s="62">
        <f t="shared" si="7"/>
        <v>0</v>
      </c>
      <c r="BA12" s="25">
        <f t="shared" si="8"/>
        <v>50</v>
      </c>
      <c r="BB12" s="25">
        <f t="shared" si="17"/>
        <v>28.98</v>
      </c>
      <c r="BC12" s="25"/>
      <c r="BD12" s="62">
        <f t="shared" si="9"/>
        <v>-21.02</v>
      </c>
      <c r="BE12" s="62">
        <f>BE13</f>
        <v>0</v>
      </c>
      <c r="BF12" s="62">
        <f>BF13</f>
        <v>0</v>
      </c>
      <c r="BG12" s="25"/>
      <c r="BH12" s="62">
        <f t="shared" si="10"/>
        <v>0</v>
      </c>
      <c r="BI12" s="62">
        <f>BI13</f>
        <v>0</v>
      </c>
      <c r="BJ12" s="62">
        <f>BJ13</f>
        <v>0</v>
      </c>
      <c r="BK12" s="25"/>
      <c r="BL12" s="62">
        <f t="shared" si="24"/>
        <v>0</v>
      </c>
      <c r="BM12" s="62">
        <f>BM13</f>
        <v>0</v>
      </c>
      <c r="BN12" s="62">
        <f>BN13</f>
        <v>0</v>
      </c>
      <c r="BO12" s="41"/>
      <c r="BP12" s="62">
        <f t="shared" si="25"/>
        <v>0</v>
      </c>
      <c r="BQ12" s="62">
        <f>BQ13</f>
        <v>20</v>
      </c>
      <c r="BR12" s="62">
        <f>BR13</f>
        <v>0</v>
      </c>
      <c r="BS12" s="25">
        <f t="shared" si="37"/>
        <v>0</v>
      </c>
      <c r="BT12" s="25">
        <f t="shared" si="18"/>
        <v>-20</v>
      </c>
      <c r="BU12" s="25">
        <f t="shared" si="26"/>
        <v>50</v>
      </c>
      <c r="BV12" s="25">
        <f t="shared" si="26"/>
        <v>63.451999999999998</v>
      </c>
      <c r="BW12" s="62">
        <f>BW13</f>
        <v>0</v>
      </c>
      <c r="BX12" s="65">
        <f>BX13</f>
        <v>0</v>
      </c>
      <c r="BY12" s="65">
        <v>0</v>
      </c>
      <c r="BZ12" s="64">
        <f>BX12-BW12</f>
        <v>0</v>
      </c>
      <c r="CA12" s="65">
        <f>CA13</f>
        <v>0</v>
      </c>
      <c r="CB12" s="60">
        <f>CB13</f>
        <v>0</v>
      </c>
      <c r="CC12" s="66">
        <v>0</v>
      </c>
      <c r="CD12" s="64">
        <f t="shared" si="28"/>
        <v>0</v>
      </c>
      <c r="CE12" s="65">
        <f>CE13</f>
        <v>0</v>
      </c>
      <c r="CF12" s="65">
        <f>CF13</f>
        <v>0</v>
      </c>
      <c r="CG12" s="66">
        <v>0</v>
      </c>
      <c r="CH12" s="64">
        <f>CF12-CE12</f>
        <v>0</v>
      </c>
      <c r="CI12" s="62">
        <f>CI13</f>
        <v>50</v>
      </c>
      <c r="CJ12" s="62">
        <f>CJ13</f>
        <v>44.594949999999997</v>
      </c>
      <c r="CK12" s="67"/>
      <c r="CL12" s="63">
        <f>CJ12-CI12</f>
        <v>-5.4050500000000028</v>
      </c>
      <c r="CM12" s="25">
        <f t="shared" si="29"/>
        <v>100</v>
      </c>
      <c r="CN12" s="41">
        <f t="shared" si="29"/>
        <v>108.04695</v>
      </c>
      <c r="CO12" s="25">
        <f t="shared" si="31"/>
        <v>108.04695</v>
      </c>
      <c r="CP12" s="25">
        <f t="shared" si="13"/>
        <v>8.0469499999999954</v>
      </c>
      <c r="CR12" s="28">
        <f t="shared" si="14"/>
        <v>63.451999999999998</v>
      </c>
      <c r="CS12" s="28">
        <f t="shared" si="15"/>
        <v>50</v>
      </c>
      <c r="CU12" s="28">
        <f t="shared" si="16"/>
        <v>63.451999999999998</v>
      </c>
      <c r="CV12" s="28">
        <f t="shared" si="19"/>
        <v>108.04695</v>
      </c>
      <c r="CW12" s="28">
        <f t="shared" si="20"/>
        <v>108.04695</v>
      </c>
      <c r="CX12" s="28">
        <f t="shared" si="21"/>
        <v>63.451999999999998</v>
      </c>
      <c r="CY12" s="28">
        <f t="shared" si="22"/>
        <v>120</v>
      </c>
      <c r="CZ12" s="28"/>
      <c r="DA12" s="28"/>
    </row>
    <row r="13" spans="1:185" ht="24" customHeight="1">
      <c r="A13" s="39"/>
      <c r="B13" s="162" t="s">
        <v>48</v>
      </c>
      <c r="C13" s="163"/>
      <c r="D13" s="164"/>
      <c r="E13" s="40"/>
      <c r="F13" s="41"/>
      <c r="G13" s="40"/>
      <c r="H13" s="40">
        <f t="shared" si="0"/>
        <v>0</v>
      </c>
      <c r="I13" s="40"/>
      <c r="J13" s="41"/>
      <c r="K13" s="40"/>
      <c r="L13" s="43">
        <f t="shared" si="30"/>
        <v>0</v>
      </c>
      <c r="M13" s="40"/>
      <c r="N13" s="41"/>
      <c r="O13" s="40"/>
      <c r="P13" s="44">
        <f t="shared" si="32"/>
        <v>0</v>
      </c>
      <c r="Q13" s="45">
        <v>0</v>
      </c>
      <c r="R13" s="46"/>
      <c r="S13" s="42"/>
      <c r="T13" s="40">
        <f>R13-Q13</f>
        <v>0</v>
      </c>
      <c r="U13" s="45"/>
      <c r="V13" s="46">
        <v>4.4720000000000004</v>
      </c>
      <c r="W13" s="45"/>
      <c r="X13" s="44">
        <f t="shared" si="34"/>
        <v>4.4720000000000004</v>
      </c>
      <c r="Y13" s="45"/>
      <c r="Z13" s="46">
        <v>30</v>
      </c>
      <c r="AA13" s="45"/>
      <c r="AB13" s="44">
        <f t="shared" si="1"/>
        <v>30</v>
      </c>
      <c r="AC13" s="45"/>
      <c r="AD13" s="46"/>
      <c r="AE13" s="45"/>
      <c r="AF13" s="44">
        <f t="shared" si="2"/>
        <v>0</v>
      </c>
      <c r="AG13" s="25">
        <f t="shared" si="23"/>
        <v>0</v>
      </c>
      <c r="AH13" s="46">
        <f>F13+J13+N13+R13+V13+Z13+AD13</f>
        <v>34.472000000000001</v>
      </c>
      <c r="AI13" s="46"/>
      <c r="AJ13" s="49">
        <f t="shared" si="35"/>
        <v>34.472000000000001</v>
      </c>
      <c r="AK13" s="45"/>
      <c r="AL13" s="46"/>
      <c r="AM13" s="45"/>
      <c r="AN13" s="40">
        <f t="shared" si="4"/>
        <v>0</v>
      </c>
      <c r="AO13" s="40"/>
      <c r="AP13" s="41"/>
      <c r="AQ13" s="40"/>
      <c r="AR13" s="40">
        <f t="shared" si="5"/>
        <v>0</v>
      </c>
      <c r="AS13" s="40">
        <v>50</v>
      </c>
      <c r="AT13" s="46">
        <v>28.98</v>
      </c>
      <c r="AU13" s="40"/>
      <c r="AV13" s="40">
        <f t="shared" si="6"/>
        <v>-21.02</v>
      </c>
      <c r="AW13" s="40"/>
      <c r="AX13" s="41"/>
      <c r="AY13" s="40"/>
      <c r="AZ13" s="40">
        <f t="shared" si="7"/>
        <v>0</v>
      </c>
      <c r="BA13" s="25">
        <f t="shared" si="8"/>
        <v>50</v>
      </c>
      <c r="BB13" s="25">
        <f t="shared" si="17"/>
        <v>28.98</v>
      </c>
      <c r="BC13" s="41"/>
      <c r="BD13" s="41">
        <f t="shared" si="9"/>
        <v>-21.02</v>
      </c>
      <c r="BE13" s="40"/>
      <c r="BF13" s="41"/>
      <c r="BG13" s="40"/>
      <c r="BH13" s="40">
        <f t="shared" si="10"/>
        <v>0</v>
      </c>
      <c r="BI13" s="40"/>
      <c r="BJ13" s="41"/>
      <c r="BK13" s="40"/>
      <c r="BL13" s="40">
        <f t="shared" si="24"/>
        <v>0</v>
      </c>
      <c r="BM13" s="40"/>
      <c r="BN13" s="41"/>
      <c r="BO13" s="40"/>
      <c r="BP13" s="40">
        <f t="shared" si="25"/>
        <v>0</v>
      </c>
      <c r="BQ13" s="40">
        <v>20</v>
      </c>
      <c r="BR13" s="41"/>
      <c r="BS13" s="47">
        <f t="shared" si="37"/>
        <v>0</v>
      </c>
      <c r="BT13" s="47">
        <f t="shared" si="18"/>
        <v>-20</v>
      </c>
      <c r="BU13" s="25">
        <f t="shared" si="26"/>
        <v>50</v>
      </c>
      <c r="BV13" s="25">
        <f t="shared" si="26"/>
        <v>63.451999999999998</v>
      </c>
      <c r="BW13" s="40"/>
      <c r="BX13" s="46"/>
      <c r="BY13" s="45">
        <v>0</v>
      </c>
      <c r="BZ13" s="44">
        <f t="shared" si="38"/>
        <v>0</v>
      </c>
      <c r="CA13" s="45"/>
      <c r="CB13" s="46"/>
      <c r="CC13" s="48"/>
      <c r="CD13" s="44">
        <f t="shared" si="28"/>
        <v>0</v>
      </c>
      <c r="CE13" s="44"/>
      <c r="CF13" s="49"/>
      <c r="CG13" s="44"/>
      <c r="CH13" s="44"/>
      <c r="CI13" s="43">
        <v>50</v>
      </c>
      <c r="CJ13" s="41">
        <v>44.594949999999997</v>
      </c>
      <c r="CK13" s="66">
        <f t="shared" ref="CK13" si="39">CJ13/CI13*100</f>
        <v>89.189899999999994</v>
      </c>
      <c r="CL13" s="43"/>
      <c r="CM13" s="25">
        <f t="shared" si="29"/>
        <v>100</v>
      </c>
      <c r="CN13" s="41">
        <f t="shared" si="29"/>
        <v>108.04695</v>
      </c>
      <c r="CO13" s="25">
        <f t="shared" si="31"/>
        <v>108.04695</v>
      </c>
      <c r="CP13" s="25">
        <f t="shared" si="13"/>
        <v>8.0469499999999954</v>
      </c>
      <c r="CR13" s="51">
        <f t="shared" si="14"/>
        <v>63.451999999999998</v>
      </c>
      <c r="CS13" s="38">
        <f t="shared" si="15"/>
        <v>50</v>
      </c>
      <c r="CU13" s="52">
        <f t="shared" si="16"/>
        <v>63.451999999999998</v>
      </c>
      <c r="CV13" s="38">
        <f t="shared" si="19"/>
        <v>108.04695</v>
      </c>
      <c r="CW13" s="38">
        <f t="shared" si="20"/>
        <v>108.04695</v>
      </c>
      <c r="CX13" s="38">
        <f t="shared" si="21"/>
        <v>63.451999999999998</v>
      </c>
      <c r="CY13" s="38">
        <f t="shared" si="22"/>
        <v>120</v>
      </c>
      <c r="CZ13" s="28"/>
      <c r="DA13" s="28"/>
    </row>
    <row r="14" spans="1:185" s="51" customFormat="1" ht="13.5" hidden="1">
      <c r="A14" s="69">
        <v>223</v>
      </c>
      <c r="B14" s="165" t="s">
        <v>49</v>
      </c>
      <c r="C14" s="166"/>
      <c r="D14" s="167"/>
      <c r="E14" s="47"/>
      <c r="F14" s="25"/>
      <c r="G14" s="47"/>
      <c r="H14" s="47"/>
      <c r="I14" s="47"/>
      <c r="J14" s="25"/>
      <c r="K14" s="47"/>
      <c r="L14" s="70"/>
      <c r="M14" s="47"/>
      <c r="N14" s="25"/>
      <c r="O14" s="47"/>
      <c r="P14" s="71"/>
      <c r="Q14" s="72"/>
      <c r="R14" s="60"/>
      <c r="S14" s="73"/>
      <c r="T14" s="47"/>
      <c r="U14" s="72"/>
      <c r="V14" s="60"/>
      <c r="W14" s="72"/>
      <c r="X14" s="71"/>
      <c r="Y14" s="72"/>
      <c r="Z14" s="60"/>
      <c r="AA14" s="72"/>
      <c r="AB14" s="71"/>
      <c r="AC14" s="72"/>
      <c r="AD14" s="60"/>
      <c r="AE14" s="72"/>
      <c r="AF14" s="71"/>
      <c r="AG14" s="25">
        <f t="shared" si="23"/>
        <v>0</v>
      </c>
      <c r="AH14" s="60">
        <f>F14+J14+N14+R14+V14+Z14+AD14</f>
        <v>0</v>
      </c>
      <c r="AI14" s="60"/>
      <c r="AJ14" s="74">
        <f t="shared" si="35"/>
        <v>0</v>
      </c>
      <c r="AK14" s="72"/>
      <c r="AL14" s="60"/>
      <c r="AM14" s="72"/>
      <c r="AN14" s="47"/>
      <c r="AO14" s="47"/>
      <c r="AP14" s="25"/>
      <c r="AQ14" s="47"/>
      <c r="AR14" s="47"/>
      <c r="AS14" s="47"/>
      <c r="AT14" s="25"/>
      <c r="AU14" s="47"/>
      <c r="AV14" s="47"/>
      <c r="AW14" s="47"/>
      <c r="AX14" s="25"/>
      <c r="AY14" s="47"/>
      <c r="AZ14" s="47"/>
      <c r="BA14" s="25">
        <f t="shared" si="8"/>
        <v>0</v>
      </c>
      <c r="BB14" s="25">
        <f t="shared" si="17"/>
        <v>0</v>
      </c>
      <c r="BC14" s="25"/>
      <c r="BD14" s="25"/>
      <c r="BE14" s="47"/>
      <c r="BF14" s="25"/>
      <c r="BG14" s="47"/>
      <c r="BH14" s="47"/>
      <c r="BI14" s="47"/>
      <c r="BJ14" s="25"/>
      <c r="BK14" s="47"/>
      <c r="BL14" s="47"/>
      <c r="BM14" s="47"/>
      <c r="BN14" s="25"/>
      <c r="BO14" s="40"/>
      <c r="BP14" s="47"/>
      <c r="BQ14" s="47"/>
      <c r="BR14" s="25"/>
      <c r="BS14" s="47"/>
      <c r="BT14" s="47">
        <f t="shared" si="18"/>
        <v>0</v>
      </c>
      <c r="BU14" s="25">
        <f t="shared" si="26"/>
        <v>0</v>
      </c>
      <c r="BV14" s="25">
        <f t="shared" si="26"/>
        <v>0</v>
      </c>
      <c r="BW14" s="47"/>
      <c r="BX14" s="60"/>
      <c r="BY14" s="72"/>
      <c r="BZ14" s="71"/>
      <c r="CA14" s="72"/>
      <c r="CB14" s="60"/>
      <c r="CC14" s="75"/>
      <c r="CD14" s="71"/>
      <c r="CE14" s="71"/>
      <c r="CF14" s="74"/>
      <c r="CG14" s="71"/>
      <c r="CH14" s="71"/>
      <c r="CI14" s="70"/>
      <c r="CJ14" s="26"/>
      <c r="CK14" s="70"/>
      <c r="CL14" s="70"/>
      <c r="CM14" s="25">
        <f t="shared" si="29"/>
        <v>0</v>
      </c>
      <c r="CN14" s="41">
        <f t="shared" si="29"/>
        <v>0</v>
      </c>
      <c r="CO14" s="25">
        <v>0</v>
      </c>
      <c r="CP14" s="25">
        <f t="shared" si="13"/>
        <v>0</v>
      </c>
      <c r="CR14" s="51">
        <f t="shared" si="14"/>
        <v>0</v>
      </c>
      <c r="CS14" s="38">
        <f t="shared" si="15"/>
        <v>0</v>
      </c>
      <c r="CU14" s="52">
        <f t="shared" si="16"/>
        <v>0</v>
      </c>
      <c r="CV14" s="38">
        <f t="shared" si="19"/>
        <v>0</v>
      </c>
      <c r="CW14" s="38">
        <f t="shared" si="20"/>
        <v>0</v>
      </c>
      <c r="CX14" s="38">
        <f t="shared" si="21"/>
        <v>0</v>
      </c>
      <c r="CY14" s="38">
        <f t="shared" si="22"/>
        <v>0</v>
      </c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</row>
    <row r="15" spans="1:185" ht="12.75" hidden="1">
      <c r="A15" s="76">
        <v>224</v>
      </c>
      <c r="B15" s="168" t="s">
        <v>50</v>
      </c>
      <c r="C15" s="169"/>
      <c r="D15" s="170"/>
      <c r="E15" s="40"/>
      <c r="F15" s="41"/>
      <c r="G15" s="40"/>
      <c r="H15" s="40"/>
      <c r="I15" s="40"/>
      <c r="J15" s="41"/>
      <c r="K15" s="40"/>
      <c r="L15" s="43"/>
      <c r="M15" s="40"/>
      <c r="N15" s="41"/>
      <c r="O15" s="40"/>
      <c r="P15" s="44"/>
      <c r="Q15" s="45"/>
      <c r="R15" s="46"/>
      <c r="S15" s="42"/>
      <c r="T15" s="40"/>
      <c r="U15" s="45"/>
      <c r="V15" s="46"/>
      <c r="W15" s="45"/>
      <c r="X15" s="44"/>
      <c r="Y15" s="45"/>
      <c r="Z15" s="46"/>
      <c r="AA15" s="45"/>
      <c r="AB15" s="44"/>
      <c r="AC15" s="45"/>
      <c r="AD15" s="46"/>
      <c r="AE15" s="45"/>
      <c r="AF15" s="44"/>
      <c r="AG15" s="25">
        <f t="shared" si="23"/>
        <v>0</v>
      </c>
      <c r="AH15" s="46"/>
      <c r="AI15" s="46"/>
      <c r="AJ15" s="49"/>
      <c r="AK15" s="45"/>
      <c r="AL15" s="46"/>
      <c r="AM15" s="45"/>
      <c r="AN15" s="40"/>
      <c r="AO15" s="40"/>
      <c r="AP15" s="41"/>
      <c r="AQ15" s="40"/>
      <c r="AR15" s="40"/>
      <c r="AS15" s="40"/>
      <c r="AT15" s="41"/>
      <c r="AU15" s="40"/>
      <c r="AV15" s="40"/>
      <c r="AW15" s="40"/>
      <c r="AX15" s="41"/>
      <c r="AY15" s="40"/>
      <c r="AZ15" s="40"/>
      <c r="BA15" s="25">
        <f t="shared" si="8"/>
        <v>0</v>
      </c>
      <c r="BB15" s="25">
        <f t="shared" si="17"/>
        <v>0</v>
      </c>
      <c r="BC15" s="41"/>
      <c r="BD15" s="41"/>
      <c r="BE15" s="40"/>
      <c r="BF15" s="41"/>
      <c r="BG15" s="40"/>
      <c r="BH15" s="40"/>
      <c r="BI15" s="40"/>
      <c r="BJ15" s="41"/>
      <c r="BK15" s="40"/>
      <c r="BL15" s="40"/>
      <c r="BM15" s="40"/>
      <c r="BN15" s="41"/>
      <c r="BO15" s="40"/>
      <c r="BP15" s="40"/>
      <c r="BQ15" s="40"/>
      <c r="BR15" s="41"/>
      <c r="BS15" s="47"/>
      <c r="BT15" s="47">
        <f t="shared" si="18"/>
        <v>0</v>
      </c>
      <c r="BU15" s="25">
        <f t="shared" si="26"/>
        <v>0</v>
      </c>
      <c r="BV15" s="25">
        <f t="shared" si="26"/>
        <v>0</v>
      </c>
      <c r="BW15" s="40"/>
      <c r="BX15" s="46"/>
      <c r="BY15" s="45"/>
      <c r="BZ15" s="44"/>
      <c r="CA15" s="45"/>
      <c r="CB15" s="46"/>
      <c r="CC15" s="48"/>
      <c r="CD15" s="44"/>
      <c r="CE15" s="44"/>
      <c r="CF15" s="49"/>
      <c r="CG15" s="77"/>
      <c r="CH15" s="44"/>
      <c r="CI15" s="43"/>
      <c r="CJ15" s="50"/>
      <c r="CK15" s="78"/>
      <c r="CL15" s="43"/>
      <c r="CM15" s="25">
        <f t="shared" si="29"/>
        <v>0</v>
      </c>
      <c r="CN15" s="41">
        <f t="shared" si="29"/>
        <v>0</v>
      </c>
      <c r="CO15" s="25">
        <v>0</v>
      </c>
      <c r="CP15" s="25">
        <f t="shared" si="13"/>
        <v>0</v>
      </c>
      <c r="CR15" s="51">
        <f t="shared" si="14"/>
        <v>0</v>
      </c>
      <c r="CS15" s="38">
        <f t="shared" si="15"/>
        <v>0</v>
      </c>
      <c r="CU15" s="52">
        <f t="shared" si="16"/>
        <v>0</v>
      </c>
      <c r="CV15" s="38">
        <f t="shared" si="19"/>
        <v>0</v>
      </c>
      <c r="CW15" s="38">
        <f t="shared" si="20"/>
        <v>0</v>
      </c>
      <c r="CX15" s="38">
        <f t="shared" si="21"/>
        <v>0</v>
      </c>
      <c r="CY15" s="38">
        <f t="shared" si="22"/>
        <v>0</v>
      </c>
      <c r="CZ15" s="28"/>
      <c r="DA15" s="28"/>
    </row>
    <row r="16" spans="1:185" s="68" customFormat="1" ht="12" customHeight="1">
      <c r="A16" s="61">
        <v>225</v>
      </c>
      <c r="B16" s="137" t="s">
        <v>51</v>
      </c>
      <c r="C16" s="138"/>
      <c r="D16" s="139"/>
      <c r="E16" s="62">
        <f>SUM(E17:E26)</f>
        <v>11</v>
      </c>
      <c r="F16" s="62">
        <f>SUM(F17:F26)</f>
        <v>13.6</v>
      </c>
      <c r="G16" s="25">
        <f>F16/E16*100</f>
        <v>123.63636363636363</v>
      </c>
      <c r="H16" s="62">
        <f t="shared" si="0"/>
        <v>2.5999999999999996</v>
      </c>
      <c r="I16" s="62">
        <f>SUM(I17:I26)</f>
        <v>15</v>
      </c>
      <c r="J16" s="62">
        <f>SUM(J17:J26)</f>
        <v>59.951000000000001</v>
      </c>
      <c r="K16" s="62">
        <f>J16/I16*100</f>
        <v>399.67333333333335</v>
      </c>
      <c r="L16" s="63">
        <f t="shared" si="30"/>
        <v>44.951000000000001</v>
      </c>
      <c r="M16" s="62">
        <f>SUM(M17:M26)</f>
        <v>26</v>
      </c>
      <c r="N16" s="62">
        <f>SUM(N17:N26)</f>
        <v>7.3673200000000003</v>
      </c>
      <c r="O16" s="62">
        <f>N16/M16*100</f>
        <v>28.335846153846155</v>
      </c>
      <c r="P16" s="64">
        <f t="shared" si="32"/>
        <v>-18.632680000000001</v>
      </c>
      <c r="Q16" s="65">
        <f>SUM(Q17:Q26)</f>
        <v>22</v>
      </c>
      <c r="R16" s="65">
        <f>SUM(R17:R26)</f>
        <v>179.54406</v>
      </c>
      <c r="S16" s="62">
        <f t="shared" si="33"/>
        <v>816.1093636363637</v>
      </c>
      <c r="T16" s="62">
        <f>R16-Q16</f>
        <v>157.54406</v>
      </c>
      <c r="U16" s="65">
        <f>SUM(U17:U26)</f>
        <v>27</v>
      </c>
      <c r="V16" s="65">
        <f>SUM(V17:V26)</f>
        <v>46.740949999999998</v>
      </c>
      <c r="W16" s="65">
        <f>V16/U16*100</f>
        <v>173.11462962962963</v>
      </c>
      <c r="X16" s="64">
        <f t="shared" si="34"/>
        <v>19.740949999999998</v>
      </c>
      <c r="Y16" s="65">
        <f>SUM(Y17:Y26)</f>
        <v>19</v>
      </c>
      <c r="Z16" s="65">
        <f>SUM(Z17:Z26)</f>
        <v>35.812550000000002</v>
      </c>
      <c r="AA16" s="72">
        <f>Z16/Y16*100</f>
        <v>188.4871052631579</v>
      </c>
      <c r="AB16" s="64">
        <f t="shared" si="1"/>
        <v>16.812550000000002</v>
      </c>
      <c r="AC16" s="65">
        <f>SUM(AC17:AC26)</f>
        <v>14</v>
      </c>
      <c r="AD16" s="65">
        <f>SUM(AD17:AD26)</f>
        <v>32.411059999999999</v>
      </c>
      <c r="AE16" s="65">
        <f>AD16/AC16*100</f>
        <v>231.50757142857142</v>
      </c>
      <c r="AF16" s="64">
        <f t="shared" si="2"/>
        <v>18.411059999999999</v>
      </c>
      <c r="AG16" s="25">
        <f t="shared" si="23"/>
        <v>134</v>
      </c>
      <c r="AH16" s="65">
        <f>SUM(AH17:AH26)</f>
        <v>375.42694</v>
      </c>
      <c r="AI16" s="65">
        <f t="shared" ref="AI16:AI37" si="40">AH16/AG16*100</f>
        <v>280.16935820895526</v>
      </c>
      <c r="AJ16" s="64">
        <f t="shared" si="35"/>
        <v>241.42694</v>
      </c>
      <c r="AK16" s="65">
        <f>SUM(AK17:AK25)</f>
        <v>20</v>
      </c>
      <c r="AL16" s="65">
        <f>SUM(AL17:AL25)</f>
        <v>49.274999999999999</v>
      </c>
      <c r="AM16" s="60">
        <f t="shared" si="36"/>
        <v>246.375</v>
      </c>
      <c r="AN16" s="62">
        <f t="shared" si="4"/>
        <v>29.274999999999999</v>
      </c>
      <c r="AO16" s="62">
        <f>SUM(AO17:AO25)</f>
        <v>10</v>
      </c>
      <c r="AP16" s="62">
        <f>SUM(AP17:AP26)</f>
        <v>0</v>
      </c>
      <c r="AQ16" s="25">
        <f>AP16/AO16*100</f>
        <v>0</v>
      </c>
      <c r="AR16" s="62">
        <f>AP16-AO16</f>
        <v>-10</v>
      </c>
      <c r="AS16" s="62">
        <f>SUM(AS17:AS25)</f>
        <v>30</v>
      </c>
      <c r="AT16" s="62">
        <f>SUM(AT17:AT25)</f>
        <v>8.2688900000000007</v>
      </c>
      <c r="AU16" s="25">
        <f>AT16/AS16*100</f>
        <v>27.562966666666672</v>
      </c>
      <c r="AV16" s="62">
        <f>AT16-AS16</f>
        <v>-21.731110000000001</v>
      </c>
      <c r="AW16" s="62">
        <f>SUM(AW17:AW25)</f>
        <v>20</v>
      </c>
      <c r="AX16" s="62">
        <f>SUM(AX17:AX26)</f>
        <v>0</v>
      </c>
      <c r="AY16" s="25">
        <f>AX16/AW16*100</f>
        <v>0</v>
      </c>
      <c r="AZ16" s="62">
        <f>AX16-AW16</f>
        <v>-20</v>
      </c>
      <c r="BA16" s="25">
        <f t="shared" si="8"/>
        <v>80</v>
      </c>
      <c r="BB16" s="25">
        <f t="shared" si="17"/>
        <v>57.543889999999998</v>
      </c>
      <c r="BC16" s="25">
        <f>BB16/BA16*100</f>
        <v>71.929862499999999</v>
      </c>
      <c r="BD16" s="62">
        <f>BB16-BA16</f>
        <v>-22.456110000000002</v>
      </c>
      <c r="BE16" s="62">
        <f>SUM(BE17:BE25)</f>
        <v>0</v>
      </c>
      <c r="BF16" s="62">
        <f>SUM(BF17:BF25)</f>
        <v>0</v>
      </c>
      <c r="BG16" s="25"/>
      <c r="BH16" s="62">
        <f>BF16-BE16</f>
        <v>0</v>
      </c>
      <c r="BI16" s="62">
        <f>SUM(BI17:BI25)</f>
        <v>1</v>
      </c>
      <c r="BJ16" s="62">
        <f>SUM(BJ17:BJ25)</f>
        <v>0.17665</v>
      </c>
      <c r="BK16" s="25"/>
      <c r="BL16" s="62">
        <f>BJ16-BI16</f>
        <v>-0.82335000000000003</v>
      </c>
      <c r="BM16" s="62">
        <f>SUM(BM17:BM25)</f>
        <v>1</v>
      </c>
      <c r="BN16" s="62">
        <f>SUM(BN17:BN25)</f>
        <v>0.84235000000000004</v>
      </c>
      <c r="BO16" s="41"/>
      <c r="BP16" s="62">
        <f t="shared" ref="BP16:BP25" si="41">BN16-BM16</f>
        <v>-0.15764999999999996</v>
      </c>
      <c r="BQ16" s="62">
        <f>SUM(BQ17:BQ25)</f>
        <v>0</v>
      </c>
      <c r="BR16" s="62">
        <f>SUM(BR17:BR25)</f>
        <v>0</v>
      </c>
      <c r="BS16" s="25"/>
      <c r="BT16" s="25">
        <f t="shared" si="18"/>
        <v>0</v>
      </c>
      <c r="BU16" s="25">
        <f t="shared" si="26"/>
        <v>216</v>
      </c>
      <c r="BV16" s="25">
        <f t="shared" si="26"/>
        <v>433.98982999999998</v>
      </c>
      <c r="BW16" s="62">
        <f>SUM(BW17:BW25)</f>
        <v>0.5</v>
      </c>
      <c r="BX16" s="65">
        <f>SUM(BX17:BX25)</f>
        <v>0.5</v>
      </c>
      <c r="BY16" s="40">
        <f t="shared" ref="BY16" si="42">BX16/BW16*100</f>
        <v>100</v>
      </c>
      <c r="BZ16" s="64">
        <f t="shared" si="38"/>
        <v>0</v>
      </c>
      <c r="CA16" s="65">
        <f>SUM(CA17:CA25)</f>
        <v>5</v>
      </c>
      <c r="CB16" s="65">
        <f>SUM(CB17:CB25)</f>
        <v>5</v>
      </c>
      <c r="CC16" s="66">
        <f>CB16/CA16*100</f>
        <v>100</v>
      </c>
      <c r="CD16" s="64">
        <f t="shared" si="28"/>
        <v>0</v>
      </c>
      <c r="CE16" s="65">
        <f>SUM(CE17:CE25)</f>
        <v>0</v>
      </c>
      <c r="CF16" s="65">
        <f>SUM(CF17:CF25)</f>
        <v>0</v>
      </c>
      <c r="CG16" s="66">
        <v>0</v>
      </c>
      <c r="CH16" s="64">
        <f>CF16-CE16</f>
        <v>0</v>
      </c>
      <c r="CI16" s="62">
        <f>SUM(CI17:CI25)</f>
        <v>0</v>
      </c>
      <c r="CJ16" s="62">
        <f>SUM(CJ17:CJ25)</f>
        <v>0</v>
      </c>
      <c r="CK16" s="67"/>
      <c r="CL16" s="63">
        <f>CJ16-CI16</f>
        <v>0</v>
      </c>
      <c r="CM16" s="25">
        <f t="shared" si="29"/>
        <v>221.5</v>
      </c>
      <c r="CN16" s="41">
        <f t="shared" si="29"/>
        <v>439.48982999999998</v>
      </c>
      <c r="CO16" s="25">
        <f t="shared" si="31"/>
        <v>198.41527313769751</v>
      </c>
      <c r="CP16" s="25">
        <f t="shared" si="13"/>
        <v>217.98982999999998</v>
      </c>
      <c r="CQ16" s="68">
        <v>66.5</v>
      </c>
      <c r="CR16" s="28">
        <f t="shared" si="14"/>
        <v>439.48982999999998</v>
      </c>
      <c r="CS16" s="28">
        <f t="shared" si="15"/>
        <v>221.5</v>
      </c>
      <c r="CU16" s="28">
        <f t="shared" si="16"/>
        <v>439.48982999999998</v>
      </c>
      <c r="CV16" s="28">
        <f t="shared" si="19"/>
        <v>439.48982999999998</v>
      </c>
      <c r="CW16" s="28">
        <f t="shared" si="20"/>
        <v>439.48982999999998</v>
      </c>
      <c r="CX16" s="28">
        <f t="shared" si="21"/>
        <v>433.98982999999998</v>
      </c>
      <c r="CY16" s="28">
        <f t="shared" si="22"/>
        <v>221.5</v>
      </c>
      <c r="CZ16" s="28"/>
      <c r="DA16" s="28"/>
    </row>
    <row r="17" spans="1:105" ht="12.75" hidden="1" customHeight="1">
      <c r="A17" s="39"/>
      <c r="B17" s="162" t="s">
        <v>52</v>
      </c>
      <c r="C17" s="163"/>
      <c r="D17" s="164"/>
      <c r="E17" s="40"/>
      <c r="F17" s="41"/>
      <c r="G17" s="25"/>
      <c r="H17" s="40">
        <f t="shared" si="0"/>
        <v>0</v>
      </c>
      <c r="I17" s="40"/>
      <c r="J17" s="41"/>
      <c r="K17" s="40"/>
      <c r="L17" s="43">
        <f t="shared" si="30"/>
        <v>0</v>
      </c>
      <c r="M17" s="40"/>
      <c r="N17" s="41"/>
      <c r="O17" s="40"/>
      <c r="P17" s="44">
        <f t="shared" si="32"/>
        <v>0</v>
      </c>
      <c r="Q17" s="45"/>
      <c r="R17" s="46"/>
      <c r="S17" s="42"/>
      <c r="T17" s="42">
        <f t="shared" ref="T17:T30" si="43">R17-Q17</f>
        <v>0</v>
      </c>
      <c r="U17" s="45"/>
      <c r="V17" s="46"/>
      <c r="W17" s="45"/>
      <c r="X17" s="44">
        <f t="shared" si="34"/>
        <v>0</v>
      </c>
      <c r="Y17" s="45"/>
      <c r="Z17" s="46"/>
      <c r="AA17" s="45"/>
      <c r="AB17" s="44">
        <f t="shared" si="1"/>
        <v>0</v>
      </c>
      <c r="AC17" s="45"/>
      <c r="AD17" s="46"/>
      <c r="AE17" s="45"/>
      <c r="AF17" s="44">
        <f t="shared" si="2"/>
        <v>0</v>
      </c>
      <c r="AG17" s="25">
        <f t="shared" si="23"/>
        <v>0</v>
      </c>
      <c r="AH17" s="46">
        <f t="shared" si="3"/>
        <v>0</v>
      </c>
      <c r="AI17" s="46"/>
      <c r="AJ17" s="49">
        <f t="shared" si="35"/>
        <v>0</v>
      </c>
      <c r="AK17" s="46"/>
      <c r="AL17" s="46"/>
      <c r="AM17" s="45"/>
      <c r="AN17" s="40">
        <f t="shared" si="4"/>
        <v>0</v>
      </c>
      <c r="AO17" s="40"/>
      <c r="AP17" s="41"/>
      <c r="AQ17" s="40" t="e">
        <f>AP17/AO17*100</f>
        <v>#DIV/0!</v>
      </c>
      <c r="AR17" s="40">
        <f>AP17-AO17</f>
        <v>0</v>
      </c>
      <c r="AS17" s="40"/>
      <c r="AT17" s="41"/>
      <c r="AU17" s="40"/>
      <c r="AV17" s="40">
        <f>AT17-AS17</f>
        <v>0</v>
      </c>
      <c r="AW17" s="40"/>
      <c r="AX17" s="41"/>
      <c r="AY17" s="40"/>
      <c r="AZ17" s="40">
        <f>AX17-AW17</f>
        <v>0</v>
      </c>
      <c r="BA17" s="25">
        <f t="shared" si="8"/>
        <v>0</v>
      </c>
      <c r="BB17" s="25">
        <f t="shared" si="17"/>
        <v>0</v>
      </c>
      <c r="BC17" s="41"/>
      <c r="BD17" s="41">
        <f>BB17-BA17</f>
        <v>0</v>
      </c>
      <c r="BE17" s="40"/>
      <c r="BF17" s="41"/>
      <c r="BG17" s="40"/>
      <c r="BH17" s="40">
        <f>BF17-BE17</f>
        <v>0</v>
      </c>
      <c r="BI17" s="40"/>
      <c r="BJ17" s="41"/>
      <c r="BK17" s="40"/>
      <c r="BL17" s="40">
        <f>BJ17-BI17</f>
        <v>0</v>
      </c>
      <c r="BM17" s="40"/>
      <c r="BN17" s="41"/>
      <c r="BO17" s="40"/>
      <c r="BP17" s="40">
        <f t="shared" si="41"/>
        <v>0</v>
      </c>
      <c r="BQ17" s="40"/>
      <c r="BR17" s="41"/>
      <c r="BS17" s="47"/>
      <c r="BT17" s="47">
        <f t="shared" si="18"/>
        <v>0</v>
      </c>
      <c r="BU17" s="25">
        <f t="shared" si="26"/>
        <v>0</v>
      </c>
      <c r="BV17" s="25">
        <f t="shared" si="26"/>
        <v>0</v>
      </c>
      <c r="BW17" s="40"/>
      <c r="BX17" s="46"/>
      <c r="BY17" s="45"/>
      <c r="BZ17" s="44">
        <f t="shared" si="38"/>
        <v>0</v>
      </c>
      <c r="CA17" s="45"/>
      <c r="CB17" s="46"/>
      <c r="CC17" s="48"/>
      <c r="CD17" s="44">
        <f t="shared" si="28"/>
        <v>0</v>
      </c>
      <c r="CE17" s="44"/>
      <c r="CF17" s="49"/>
      <c r="CG17" s="44"/>
      <c r="CH17" s="44"/>
      <c r="CI17" s="43"/>
      <c r="CJ17" s="50"/>
      <c r="CK17" s="43"/>
      <c r="CL17" s="43"/>
      <c r="CM17" s="25">
        <f t="shared" si="29"/>
        <v>0</v>
      </c>
      <c r="CN17" s="41">
        <f t="shared" si="29"/>
        <v>0</v>
      </c>
      <c r="CO17" s="25">
        <v>0</v>
      </c>
      <c r="CP17" s="25">
        <f t="shared" si="13"/>
        <v>0</v>
      </c>
      <c r="CR17" s="51">
        <f t="shared" si="14"/>
        <v>0</v>
      </c>
      <c r="CS17" s="38">
        <f t="shared" si="15"/>
        <v>0</v>
      </c>
      <c r="CU17" s="52">
        <f t="shared" si="16"/>
        <v>0</v>
      </c>
      <c r="CV17" s="38">
        <f t="shared" si="19"/>
        <v>0</v>
      </c>
      <c r="CW17" s="38">
        <f t="shared" si="20"/>
        <v>0</v>
      </c>
      <c r="CX17" s="38">
        <f t="shared" si="21"/>
        <v>0</v>
      </c>
      <c r="CY17" s="38">
        <f t="shared" si="22"/>
        <v>0</v>
      </c>
      <c r="CZ17" s="28"/>
      <c r="DA17" s="28"/>
    </row>
    <row r="18" spans="1:105" ht="0.75" customHeight="1">
      <c r="A18" s="39"/>
      <c r="B18" s="162" t="s">
        <v>53</v>
      </c>
      <c r="C18" s="163"/>
      <c r="D18" s="164"/>
      <c r="E18" s="40"/>
      <c r="F18" s="41"/>
      <c r="G18" s="31" t="e">
        <f>F18/E18*100</f>
        <v>#DIV/0!</v>
      </c>
      <c r="H18" s="40"/>
      <c r="I18" s="40"/>
      <c r="J18" s="41"/>
      <c r="K18" s="40"/>
      <c r="L18" s="43"/>
      <c r="M18" s="40"/>
      <c r="N18" s="41"/>
      <c r="O18" s="40"/>
      <c r="P18" s="44"/>
      <c r="Q18" s="45"/>
      <c r="R18" s="46"/>
      <c r="S18" s="42"/>
      <c r="T18" s="42"/>
      <c r="U18" s="45"/>
      <c r="V18" s="46"/>
      <c r="W18" s="45"/>
      <c r="X18" s="44"/>
      <c r="Y18" s="45"/>
      <c r="Z18" s="46"/>
      <c r="AA18" s="45"/>
      <c r="AB18" s="44"/>
      <c r="AC18" s="45"/>
      <c r="AD18" s="46"/>
      <c r="AE18" s="45"/>
      <c r="AF18" s="44"/>
      <c r="AG18" s="25">
        <f t="shared" si="23"/>
        <v>0</v>
      </c>
      <c r="AH18" s="46">
        <f t="shared" si="3"/>
        <v>0</v>
      </c>
      <c r="AI18" s="79" t="e">
        <f t="shared" si="40"/>
        <v>#DIV/0!</v>
      </c>
      <c r="AJ18" s="80">
        <f t="shared" si="35"/>
        <v>0</v>
      </c>
      <c r="AK18" s="45"/>
      <c r="AL18" s="46"/>
      <c r="AM18" s="45"/>
      <c r="AN18" s="40"/>
      <c r="AO18" s="40"/>
      <c r="AP18" s="41"/>
      <c r="AQ18" s="40"/>
      <c r="AR18" s="40"/>
      <c r="AS18" s="40"/>
      <c r="AT18" s="41"/>
      <c r="AU18" s="40"/>
      <c r="AV18" s="40"/>
      <c r="AW18" s="40"/>
      <c r="AX18" s="41"/>
      <c r="AY18" s="40"/>
      <c r="AZ18" s="40"/>
      <c r="BA18" s="25">
        <f t="shared" si="8"/>
        <v>0</v>
      </c>
      <c r="BB18" s="25">
        <f t="shared" si="17"/>
        <v>0</v>
      </c>
      <c r="BC18" s="41"/>
      <c r="BD18" s="41"/>
      <c r="BE18" s="40"/>
      <c r="BF18" s="41"/>
      <c r="BG18" s="40"/>
      <c r="BH18" s="40"/>
      <c r="BI18" s="40"/>
      <c r="BJ18" s="41"/>
      <c r="BK18" s="40"/>
      <c r="BL18" s="40"/>
      <c r="BM18" s="40"/>
      <c r="BN18" s="41"/>
      <c r="BO18" s="40"/>
      <c r="BP18" s="40">
        <f t="shared" si="41"/>
        <v>0</v>
      </c>
      <c r="BQ18" s="40"/>
      <c r="BR18" s="41"/>
      <c r="BS18" s="47" t="e">
        <f t="shared" si="37"/>
        <v>#DIV/0!</v>
      </c>
      <c r="BT18" s="47">
        <f t="shared" si="18"/>
        <v>0</v>
      </c>
      <c r="BU18" s="25">
        <f t="shared" si="26"/>
        <v>0</v>
      </c>
      <c r="BV18" s="25">
        <f t="shared" si="26"/>
        <v>0</v>
      </c>
      <c r="BW18" s="40"/>
      <c r="BX18" s="46"/>
      <c r="BY18" s="45"/>
      <c r="BZ18" s="44"/>
      <c r="CA18" s="45"/>
      <c r="CB18" s="46"/>
      <c r="CC18" s="48"/>
      <c r="CD18" s="44"/>
      <c r="CE18" s="44"/>
      <c r="CF18" s="49"/>
      <c r="CG18" s="44"/>
      <c r="CH18" s="44"/>
      <c r="CI18" s="43"/>
      <c r="CJ18" s="50"/>
      <c r="CK18" s="43"/>
      <c r="CL18" s="43"/>
      <c r="CM18" s="25">
        <f t="shared" si="29"/>
        <v>0</v>
      </c>
      <c r="CN18" s="41">
        <f t="shared" si="29"/>
        <v>0</v>
      </c>
      <c r="CO18" s="25" t="e">
        <f t="shared" si="31"/>
        <v>#DIV/0!</v>
      </c>
      <c r="CP18" s="25">
        <f t="shared" si="13"/>
        <v>0</v>
      </c>
      <c r="CR18" s="51">
        <f t="shared" si="14"/>
        <v>0</v>
      </c>
      <c r="CS18" s="38">
        <f t="shared" si="15"/>
        <v>0</v>
      </c>
      <c r="CU18" s="52">
        <f t="shared" si="16"/>
        <v>0</v>
      </c>
      <c r="CV18" s="38">
        <f t="shared" si="19"/>
        <v>0</v>
      </c>
      <c r="CW18" s="38">
        <f t="shared" si="20"/>
        <v>0</v>
      </c>
      <c r="CX18" s="38">
        <f t="shared" si="21"/>
        <v>0</v>
      </c>
      <c r="CY18" s="38">
        <f t="shared" si="22"/>
        <v>0</v>
      </c>
      <c r="CZ18" s="28"/>
      <c r="DA18" s="28"/>
    </row>
    <row r="19" spans="1:105" ht="13.5" customHeight="1">
      <c r="A19" s="39"/>
      <c r="B19" s="162" t="s">
        <v>54</v>
      </c>
      <c r="C19" s="163"/>
      <c r="D19" s="164"/>
      <c r="E19" s="40"/>
      <c r="F19" s="41">
        <v>13.6</v>
      </c>
      <c r="G19" s="25"/>
      <c r="H19" s="40"/>
      <c r="I19" s="40">
        <v>0</v>
      </c>
      <c r="J19" s="41">
        <v>24</v>
      </c>
      <c r="K19" s="40"/>
      <c r="L19" s="43">
        <f t="shared" si="30"/>
        <v>24</v>
      </c>
      <c r="M19" s="40"/>
      <c r="N19" s="41">
        <v>6</v>
      </c>
      <c r="O19" s="40"/>
      <c r="P19" s="44">
        <f t="shared" si="32"/>
        <v>6</v>
      </c>
      <c r="Q19" s="45"/>
      <c r="R19" s="46">
        <v>38.700000000000003</v>
      </c>
      <c r="S19" s="42"/>
      <c r="T19" s="42">
        <f t="shared" si="43"/>
        <v>38.700000000000003</v>
      </c>
      <c r="U19" s="45"/>
      <c r="V19" s="46"/>
      <c r="W19" s="45"/>
      <c r="X19" s="44"/>
      <c r="Y19" s="45"/>
      <c r="Z19" s="46">
        <v>20.812550000000002</v>
      </c>
      <c r="AA19" s="45"/>
      <c r="AB19" s="44">
        <f t="shared" si="1"/>
        <v>20.812550000000002</v>
      </c>
      <c r="AC19" s="45"/>
      <c r="AD19" s="46">
        <v>31.5</v>
      </c>
      <c r="AE19" s="45"/>
      <c r="AF19" s="44">
        <f t="shared" si="2"/>
        <v>31.5</v>
      </c>
      <c r="AG19" s="25">
        <f t="shared" si="23"/>
        <v>0</v>
      </c>
      <c r="AH19" s="46">
        <f>F19+J19+N19+R19+V19+Z19+AD19</f>
        <v>134.61255</v>
      </c>
      <c r="AI19" s="46"/>
      <c r="AJ19" s="49">
        <f t="shared" si="35"/>
        <v>134.61255</v>
      </c>
      <c r="AK19" s="45"/>
      <c r="AL19" s="46"/>
      <c r="AM19" s="45"/>
      <c r="AN19" s="40"/>
      <c r="AO19" s="40"/>
      <c r="AP19" s="41"/>
      <c r="AQ19" s="40"/>
      <c r="AR19" s="40"/>
      <c r="AS19" s="40"/>
      <c r="AT19" s="41"/>
      <c r="AU19" s="40"/>
      <c r="AV19" s="40"/>
      <c r="AW19" s="40"/>
      <c r="AX19" s="41"/>
      <c r="AY19" s="40"/>
      <c r="AZ19" s="40"/>
      <c r="BA19" s="25">
        <f t="shared" si="8"/>
        <v>0</v>
      </c>
      <c r="BB19" s="25">
        <f t="shared" si="17"/>
        <v>0</v>
      </c>
      <c r="BC19" s="41"/>
      <c r="BD19" s="41"/>
      <c r="BE19" s="40"/>
      <c r="BF19" s="41"/>
      <c r="BG19" s="40"/>
      <c r="BH19" s="40"/>
      <c r="BI19" s="40"/>
      <c r="BJ19" s="41"/>
      <c r="BK19" s="40"/>
      <c r="BL19" s="40"/>
      <c r="BM19" s="40"/>
      <c r="BN19" s="41"/>
      <c r="BO19" s="40"/>
      <c r="BP19" s="40">
        <f t="shared" si="41"/>
        <v>0</v>
      </c>
      <c r="BQ19" s="40"/>
      <c r="BR19" s="41"/>
      <c r="BS19" s="47">
        <v>0</v>
      </c>
      <c r="BT19" s="47">
        <f t="shared" si="18"/>
        <v>0</v>
      </c>
      <c r="BU19" s="25">
        <f t="shared" si="26"/>
        <v>0</v>
      </c>
      <c r="BV19" s="25">
        <f t="shared" si="26"/>
        <v>134.61255</v>
      </c>
      <c r="BW19" s="40"/>
      <c r="BX19" s="46"/>
      <c r="BY19" s="45"/>
      <c r="BZ19" s="44"/>
      <c r="CA19" s="45">
        <v>5</v>
      </c>
      <c r="CB19" s="46">
        <v>5</v>
      </c>
      <c r="CC19" s="81">
        <f t="shared" ref="CC19" si="44">CB19/CA19*100</f>
        <v>100</v>
      </c>
      <c r="CD19" s="44">
        <f t="shared" si="28"/>
        <v>0</v>
      </c>
      <c r="CE19" s="44"/>
      <c r="CF19" s="49"/>
      <c r="CG19" s="44"/>
      <c r="CH19" s="44"/>
      <c r="CI19" s="43"/>
      <c r="CJ19" s="50"/>
      <c r="CK19" s="43"/>
      <c r="CL19" s="43"/>
      <c r="CM19" s="25">
        <f t="shared" si="29"/>
        <v>5</v>
      </c>
      <c r="CN19" s="41">
        <f t="shared" si="29"/>
        <v>139.61255</v>
      </c>
      <c r="CO19" s="25">
        <f t="shared" si="31"/>
        <v>2792.2509999999997</v>
      </c>
      <c r="CP19" s="25">
        <f t="shared" si="13"/>
        <v>134.61255</v>
      </c>
      <c r="CR19" s="51">
        <f t="shared" si="14"/>
        <v>139.61255</v>
      </c>
      <c r="CS19" s="38">
        <f t="shared" si="15"/>
        <v>5</v>
      </c>
      <c r="CU19" s="52">
        <f t="shared" si="16"/>
        <v>139.61255</v>
      </c>
      <c r="CV19" s="38">
        <f t="shared" si="19"/>
        <v>139.61255</v>
      </c>
      <c r="CW19" s="38">
        <f t="shared" si="20"/>
        <v>139.61255</v>
      </c>
      <c r="CX19" s="38">
        <f t="shared" si="21"/>
        <v>134.61255</v>
      </c>
      <c r="CY19" s="38">
        <f t="shared" si="22"/>
        <v>5</v>
      </c>
      <c r="CZ19" s="28"/>
      <c r="DA19" s="28"/>
    </row>
    <row r="20" spans="1:105" ht="13.5" customHeight="1">
      <c r="A20" s="39"/>
      <c r="B20" s="162" t="s">
        <v>55</v>
      </c>
      <c r="C20" s="163"/>
      <c r="D20" s="164"/>
      <c r="E20" s="40"/>
      <c r="F20" s="41"/>
      <c r="G20" s="40"/>
      <c r="H20" s="40"/>
      <c r="I20" s="40">
        <f t="shared" ref="I20:I21" si="45">J20</f>
        <v>0</v>
      </c>
      <c r="J20" s="41"/>
      <c r="K20" s="40"/>
      <c r="L20" s="43"/>
      <c r="M20" s="40">
        <v>0</v>
      </c>
      <c r="N20" s="41"/>
      <c r="O20" s="40"/>
      <c r="P20" s="44"/>
      <c r="Q20" s="45"/>
      <c r="R20" s="46">
        <v>55.984400000000001</v>
      </c>
      <c r="S20" s="42"/>
      <c r="T20" s="42">
        <f t="shared" si="43"/>
        <v>55.984400000000001</v>
      </c>
      <c r="U20" s="45"/>
      <c r="V20" s="46">
        <v>24.893999999999998</v>
      </c>
      <c r="W20" s="45"/>
      <c r="X20" s="44"/>
      <c r="Y20" s="45"/>
      <c r="Z20" s="46"/>
      <c r="AA20" s="45"/>
      <c r="AB20" s="44"/>
      <c r="AC20" s="45"/>
      <c r="AD20" s="46"/>
      <c r="AE20" s="45"/>
      <c r="AF20" s="44"/>
      <c r="AG20" s="25">
        <f t="shared" si="23"/>
        <v>0</v>
      </c>
      <c r="AH20" s="46">
        <f t="shared" si="23"/>
        <v>80.878399999999999</v>
      </c>
      <c r="AI20" s="46"/>
      <c r="AJ20" s="49">
        <f t="shared" si="35"/>
        <v>80.878399999999999</v>
      </c>
      <c r="AK20" s="45"/>
      <c r="AL20" s="46">
        <v>49.274999999999999</v>
      </c>
      <c r="AM20" s="45"/>
      <c r="AN20" s="40"/>
      <c r="AO20" s="40"/>
      <c r="AP20" s="41"/>
      <c r="AQ20" s="40"/>
      <c r="AR20" s="40"/>
      <c r="AS20" s="40">
        <v>10</v>
      </c>
      <c r="AT20" s="41">
        <v>7.8120000000000003</v>
      </c>
      <c r="AU20" s="40"/>
      <c r="AV20" s="40"/>
      <c r="AW20" s="40"/>
      <c r="AX20" s="41"/>
      <c r="AY20" s="40"/>
      <c r="AZ20" s="40"/>
      <c r="BA20" s="25">
        <f t="shared" si="8"/>
        <v>10</v>
      </c>
      <c r="BB20" s="25">
        <f t="shared" si="17"/>
        <v>57.086999999999996</v>
      </c>
      <c r="BC20" s="41"/>
      <c r="BD20" s="41"/>
      <c r="BE20" s="40"/>
      <c r="BF20" s="41"/>
      <c r="BG20" s="40"/>
      <c r="BH20" s="40"/>
      <c r="BI20" s="40">
        <v>1</v>
      </c>
      <c r="BJ20" s="41">
        <v>0.17665</v>
      </c>
      <c r="BK20" s="40"/>
      <c r="BL20" s="40"/>
      <c r="BM20" s="40"/>
      <c r="BN20" s="41"/>
      <c r="BO20" s="40"/>
      <c r="BP20" s="40">
        <f t="shared" si="41"/>
        <v>0</v>
      </c>
      <c r="BQ20" s="40"/>
      <c r="BR20" s="41"/>
      <c r="BS20" s="47"/>
      <c r="BT20" s="47">
        <f t="shared" si="18"/>
        <v>0</v>
      </c>
      <c r="BU20" s="25">
        <f t="shared" si="26"/>
        <v>11</v>
      </c>
      <c r="BV20" s="25">
        <f t="shared" si="26"/>
        <v>138.14204999999998</v>
      </c>
      <c r="BW20" s="40"/>
      <c r="BX20" s="46"/>
      <c r="BY20" s="45"/>
      <c r="BZ20" s="44"/>
      <c r="CA20" s="45"/>
      <c r="CB20" s="46"/>
      <c r="CC20" s="48"/>
      <c r="CD20" s="44">
        <f t="shared" si="28"/>
        <v>0</v>
      </c>
      <c r="CE20" s="44"/>
      <c r="CF20" s="49"/>
      <c r="CG20" s="44"/>
      <c r="CH20" s="44"/>
      <c r="CI20" s="43"/>
      <c r="CJ20" s="50"/>
      <c r="CK20" s="43"/>
      <c r="CL20" s="43"/>
      <c r="CM20" s="25">
        <f t="shared" si="29"/>
        <v>11</v>
      </c>
      <c r="CN20" s="41">
        <f t="shared" si="29"/>
        <v>138.14204999999998</v>
      </c>
      <c r="CO20" s="25">
        <f t="shared" si="31"/>
        <v>1255.836818181818</v>
      </c>
      <c r="CP20" s="25">
        <f t="shared" si="13"/>
        <v>127.14204999999998</v>
      </c>
      <c r="CR20" s="51">
        <f t="shared" si="14"/>
        <v>138.14205000000001</v>
      </c>
      <c r="CS20" s="38">
        <f t="shared" si="15"/>
        <v>11</v>
      </c>
      <c r="CU20" s="52">
        <f t="shared" si="16"/>
        <v>138.14205000000001</v>
      </c>
      <c r="CV20" s="38">
        <f t="shared" si="19"/>
        <v>138.14205000000001</v>
      </c>
      <c r="CW20" s="38">
        <f t="shared" si="20"/>
        <v>138.14205000000001</v>
      </c>
      <c r="CX20" s="38">
        <f t="shared" si="21"/>
        <v>138.14205000000001</v>
      </c>
      <c r="CY20" s="38">
        <f t="shared" si="22"/>
        <v>11</v>
      </c>
      <c r="CZ20" s="28"/>
      <c r="DA20" s="28"/>
    </row>
    <row r="21" spans="1:105" ht="13.5" customHeight="1">
      <c r="A21" s="39"/>
      <c r="B21" s="162" t="s">
        <v>56</v>
      </c>
      <c r="C21" s="163"/>
      <c r="D21" s="164"/>
      <c r="E21" s="40"/>
      <c r="F21" s="41"/>
      <c r="G21" s="40"/>
      <c r="H21" s="40"/>
      <c r="I21" s="40">
        <f t="shared" si="45"/>
        <v>0</v>
      </c>
      <c r="J21" s="41"/>
      <c r="K21" s="40"/>
      <c r="L21" s="43"/>
      <c r="M21" s="40">
        <f t="shared" ref="M21:M23" si="46">N21</f>
        <v>0</v>
      </c>
      <c r="N21" s="41"/>
      <c r="O21" s="40"/>
      <c r="P21" s="44"/>
      <c r="Q21" s="45"/>
      <c r="R21" s="46"/>
      <c r="S21" s="42"/>
      <c r="T21" s="42"/>
      <c r="U21" s="45"/>
      <c r="V21" s="46"/>
      <c r="W21" s="45"/>
      <c r="X21" s="44"/>
      <c r="Y21" s="45"/>
      <c r="Z21" s="46"/>
      <c r="AA21" s="45"/>
      <c r="AB21" s="44"/>
      <c r="AC21" s="45"/>
      <c r="AD21" s="46"/>
      <c r="AE21" s="45"/>
      <c r="AF21" s="44"/>
      <c r="AG21" s="25">
        <f t="shared" si="23"/>
        <v>0</v>
      </c>
      <c r="AH21" s="46">
        <f t="shared" si="23"/>
        <v>0</v>
      </c>
      <c r="AI21" s="46"/>
      <c r="AJ21" s="49">
        <f t="shared" si="35"/>
        <v>0</v>
      </c>
      <c r="AK21" s="45">
        <v>20</v>
      </c>
      <c r="AL21" s="46"/>
      <c r="AM21" s="45"/>
      <c r="AN21" s="40"/>
      <c r="AO21" s="40">
        <v>10</v>
      </c>
      <c r="AP21" s="41"/>
      <c r="AQ21" s="40"/>
      <c r="AR21" s="40"/>
      <c r="AS21" s="40">
        <v>20</v>
      </c>
      <c r="AT21" s="41"/>
      <c r="AU21" s="40"/>
      <c r="AV21" s="40"/>
      <c r="AW21" s="40">
        <v>20</v>
      </c>
      <c r="AX21" s="41"/>
      <c r="AY21" s="40"/>
      <c r="AZ21" s="40"/>
      <c r="BA21" s="25">
        <f t="shared" si="8"/>
        <v>70</v>
      </c>
      <c r="BB21" s="25">
        <f t="shared" si="17"/>
        <v>0</v>
      </c>
      <c r="BC21" s="41"/>
      <c r="BD21" s="41"/>
      <c r="BE21" s="40"/>
      <c r="BF21" s="41"/>
      <c r="BG21" s="40"/>
      <c r="BH21" s="40"/>
      <c r="BI21" s="40"/>
      <c r="BJ21" s="41"/>
      <c r="BK21" s="40"/>
      <c r="BL21" s="40"/>
      <c r="BM21" s="40"/>
      <c r="BN21" s="41"/>
      <c r="BO21" s="40"/>
      <c r="BP21" s="40">
        <f t="shared" si="41"/>
        <v>0</v>
      </c>
      <c r="BQ21" s="40"/>
      <c r="BR21" s="41"/>
      <c r="BS21" s="47">
        <v>0</v>
      </c>
      <c r="BT21" s="47">
        <f t="shared" si="18"/>
        <v>0</v>
      </c>
      <c r="BU21" s="25">
        <f t="shared" si="26"/>
        <v>70</v>
      </c>
      <c r="BV21" s="25">
        <f t="shared" si="26"/>
        <v>0</v>
      </c>
      <c r="BW21" s="46">
        <v>0.5</v>
      </c>
      <c r="BX21" s="46">
        <v>0.5</v>
      </c>
      <c r="BY21" s="45"/>
      <c r="BZ21" s="44"/>
      <c r="CA21" s="45"/>
      <c r="CB21" s="46"/>
      <c r="CC21" s="48"/>
      <c r="CD21" s="44"/>
      <c r="CE21" s="44"/>
      <c r="CF21" s="49"/>
      <c r="CG21" s="44"/>
      <c r="CH21" s="44"/>
      <c r="CI21" s="43"/>
      <c r="CJ21" s="50"/>
      <c r="CK21" s="43"/>
      <c r="CL21" s="43"/>
      <c r="CM21" s="25">
        <f t="shared" si="29"/>
        <v>70.5</v>
      </c>
      <c r="CN21" s="41">
        <f t="shared" si="29"/>
        <v>0.5</v>
      </c>
      <c r="CO21" s="25">
        <f t="shared" si="31"/>
        <v>0.70921985815602839</v>
      </c>
      <c r="CP21" s="25">
        <f t="shared" si="13"/>
        <v>-70</v>
      </c>
      <c r="CR21" s="51">
        <f t="shared" si="14"/>
        <v>0.5</v>
      </c>
      <c r="CS21" s="38">
        <f t="shared" si="15"/>
        <v>70.5</v>
      </c>
      <c r="CU21" s="52">
        <f t="shared" si="16"/>
        <v>0.5</v>
      </c>
      <c r="CV21" s="38">
        <f t="shared" si="19"/>
        <v>0.5</v>
      </c>
      <c r="CW21" s="38">
        <f t="shared" si="20"/>
        <v>0.5</v>
      </c>
      <c r="CX21" s="38">
        <f t="shared" si="21"/>
        <v>0</v>
      </c>
      <c r="CY21" s="38">
        <f t="shared" si="22"/>
        <v>70.5</v>
      </c>
      <c r="CZ21" s="28"/>
      <c r="DA21" s="28"/>
    </row>
    <row r="22" spans="1:105" ht="13.5" hidden="1" customHeight="1">
      <c r="A22" s="39"/>
      <c r="B22" s="162" t="s">
        <v>57</v>
      </c>
      <c r="C22" s="163"/>
      <c r="D22" s="164"/>
      <c r="E22" s="40"/>
      <c r="F22" s="41"/>
      <c r="G22" s="40"/>
      <c r="H22" s="40"/>
      <c r="I22" s="40">
        <v>0</v>
      </c>
      <c r="J22" s="41"/>
      <c r="K22" s="40"/>
      <c r="L22" s="43"/>
      <c r="M22" s="40">
        <f t="shared" si="46"/>
        <v>0</v>
      </c>
      <c r="N22" s="41"/>
      <c r="O22" s="40"/>
      <c r="P22" s="44"/>
      <c r="Q22" s="45"/>
      <c r="R22" s="46"/>
      <c r="S22" s="42"/>
      <c r="T22" s="42"/>
      <c r="U22" s="45"/>
      <c r="V22" s="46"/>
      <c r="W22" s="45"/>
      <c r="X22" s="44"/>
      <c r="Y22" s="45"/>
      <c r="Z22" s="46"/>
      <c r="AA22" s="45"/>
      <c r="AB22" s="44"/>
      <c r="AC22" s="45"/>
      <c r="AD22" s="46"/>
      <c r="AE22" s="45"/>
      <c r="AF22" s="44"/>
      <c r="AG22" s="25">
        <f t="shared" si="23"/>
        <v>0</v>
      </c>
      <c r="AH22" s="46">
        <f t="shared" si="23"/>
        <v>0</v>
      </c>
      <c r="AI22" s="46"/>
      <c r="AJ22" s="49"/>
      <c r="AK22" s="45"/>
      <c r="AL22" s="46"/>
      <c r="AM22" s="45"/>
      <c r="AN22" s="40"/>
      <c r="AO22" s="40"/>
      <c r="AP22" s="41"/>
      <c r="AQ22" s="40"/>
      <c r="AR22" s="40"/>
      <c r="AS22" s="40"/>
      <c r="AT22" s="41"/>
      <c r="AU22" s="40"/>
      <c r="AV22" s="40"/>
      <c r="AW22" s="40"/>
      <c r="AX22" s="41"/>
      <c r="AY22" s="40"/>
      <c r="AZ22" s="40"/>
      <c r="BA22" s="25">
        <f t="shared" si="8"/>
        <v>0</v>
      </c>
      <c r="BB22" s="25">
        <f t="shared" si="17"/>
        <v>0</v>
      </c>
      <c r="BC22" s="41"/>
      <c r="BD22" s="41"/>
      <c r="BE22" s="40"/>
      <c r="BF22" s="41"/>
      <c r="BG22" s="40"/>
      <c r="BH22" s="40"/>
      <c r="BI22" s="40"/>
      <c r="BJ22" s="41"/>
      <c r="BK22" s="40"/>
      <c r="BL22" s="40"/>
      <c r="BM22" s="40"/>
      <c r="BN22" s="41"/>
      <c r="BO22" s="40"/>
      <c r="BP22" s="40"/>
      <c r="BQ22" s="40"/>
      <c r="BR22" s="41"/>
      <c r="BS22" s="47"/>
      <c r="BT22" s="47"/>
      <c r="BU22" s="25">
        <f t="shared" si="26"/>
        <v>0</v>
      </c>
      <c r="BV22" s="25">
        <f t="shared" si="26"/>
        <v>0</v>
      </c>
      <c r="BW22" s="40"/>
      <c r="BX22" s="46"/>
      <c r="BY22" s="45"/>
      <c r="BZ22" s="44"/>
      <c r="CA22" s="45"/>
      <c r="CB22" s="46"/>
      <c r="CC22" s="48"/>
      <c r="CD22" s="44"/>
      <c r="CE22" s="44"/>
      <c r="CF22" s="49"/>
      <c r="CG22" s="44"/>
      <c r="CH22" s="44"/>
      <c r="CI22" s="43"/>
      <c r="CJ22" s="50"/>
      <c r="CK22" s="43"/>
      <c r="CL22" s="43"/>
      <c r="CM22" s="25">
        <f t="shared" si="29"/>
        <v>0</v>
      </c>
      <c r="CN22" s="41">
        <f t="shared" si="29"/>
        <v>0</v>
      </c>
      <c r="CO22" s="25">
        <v>0</v>
      </c>
      <c r="CP22" s="25">
        <f t="shared" si="13"/>
        <v>0</v>
      </c>
      <c r="CR22" s="51"/>
      <c r="CS22" s="38"/>
      <c r="CU22" s="52"/>
      <c r="CV22" s="38"/>
      <c r="CW22" s="38"/>
      <c r="CX22" s="38"/>
      <c r="CY22" s="38"/>
      <c r="CZ22" s="28"/>
      <c r="DA22" s="28"/>
    </row>
    <row r="23" spans="1:105" ht="13.5" customHeight="1">
      <c r="A23" s="39"/>
      <c r="B23" s="162" t="s">
        <v>58</v>
      </c>
      <c r="C23" s="163"/>
      <c r="D23" s="164"/>
      <c r="E23" s="41"/>
      <c r="F23" s="41"/>
      <c r="G23" s="40"/>
      <c r="H23" s="40"/>
      <c r="I23" s="40">
        <v>0</v>
      </c>
      <c r="J23" s="41">
        <v>35</v>
      </c>
      <c r="K23" s="40"/>
      <c r="L23" s="43"/>
      <c r="M23" s="40">
        <f t="shared" si="46"/>
        <v>0</v>
      </c>
      <c r="N23" s="41"/>
      <c r="O23" s="40"/>
      <c r="P23" s="44"/>
      <c r="Q23" s="45"/>
      <c r="R23" s="46">
        <v>60</v>
      </c>
      <c r="S23" s="42"/>
      <c r="T23" s="42"/>
      <c r="U23" s="45"/>
      <c r="V23" s="46">
        <v>20</v>
      </c>
      <c r="W23" s="45"/>
      <c r="X23" s="44"/>
      <c r="Y23" s="45"/>
      <c r="Z23" s="46">
        <v>15</v>
      </c>
      <c r="AA23" s="45"/>
      <c r="AB23" s="44"/>
      <c r="AC23" s="45"/>
      <c r="AD23" s="46"/>
      <c r="AE23" s="45"/>
      <c r="AF23" s="44"/>
      <c r="AG23" s="25">
        <f t="shared" si="23"/>
        <v>0</v>
      </c>
      <c r="AH23" s="46">
        <f t="shared" si="23"/>
        <v>130</v>
      </c>
      <c r="AI23" s="46"/>
      <c r="AJ23" s="49"/>
      <c r="AK23" s="45"/>
      <c r="AL23" s="46"/>
      <c r="AM23" s="45"/>
      <c r="AN23" s="40"/>
      <c r="AO23" s="40"/>
      <c r="AP23" s="41"/>
      <c r="AQ23" s="40"/>
      <c r="AR23" s="40"/>
      <c r="AS23" s="40"/>
      <c r="AT23" s="41"/>
      <c r="AU23" s="40"/>
      <c r="AV23" s="40"/>
      <c r="AW23" s="40"/>
      <c r="AX23" s="41"/>
      <c r="AY23" s="40"/>
      <c r="AZ23" s="40"/>
      <c r="BA23" s="25">
        <f t="shared" si="8"/>
        <v>0</v>
      </c>
      <c r="BB23" s="25">
        <f t="shared" si="17"/>
        <v>0</v>
      </c>
      <c r="BC23" s="41"/>
      <c r="BD23" s="41"/>
      <c r="BE23" s="40"/>
      <c r="BF23" s="41"/>
      <c r="BG23" s="40"/>
      <c r="BH23" s="40"/>
      <c r="BI23" s="40"/>
      <c r="BJ23" s="41"/>
      <c r="BK23" s="40"/>
      <c r="BL23" s="40"/>
      <c r="BM23" s="40"/>
      <c r="BN23" s="41"/>
      <c r="BO23" s="40"/>
      <c r="BP23" s="40"/>
      <c r="BQ23" s="40"/>
      <c r="BR23" s="41"/>
      <c r="BS23" s="47"/>
      <c r="BT23" s="47"/>
      <c r="BU23" s="25">
        <f t="shared" si="26"/>
        <v>0</v>
      </c>
      <c r="BV23" s="25">
        <f t="shared" si="26"/>
        <v>130</v>
      </c>
      <c r="BW23" s="40"/>
      <c r="BX23" s="41"/>
      <c r="BY23" s="40"/>
      <c r="BZ23" s="43"/>
      <c r="CA23" s="40"/>
      <c r="CB23" s="41"/>
      <c r="CC23" s="82"/>
      <c r="CD23" s="43"/>
      <c r="CE23" s="43"/>
      <c r="CF23" s="50"/>
      <c r="CG23" s="43"/>
      <c r="CH23" s="43"/>
      <c r="CI23" s="43"/>
      <c r="CJ23" s="50"/>
      <c r="CK23" s="43"/>
      <c r="CL23" s="43"/>
      <c r="CM23" s="25">
        <f t="shared" si="29"/>
        <v>0</v>
      </c>
      <c r="CN23" s="41">
        <f t="shared" si="29"/>
        <v>130</v>
      </c>
      <c r="CO23" s="25">
        <v>0</v>
      </c>
      <c r="CP23" s="25">
        <f t="shared" si="13"/>
        <v>130</v>
      </c>
      <c r="CR23" s="51"/>
      <c r="CS23" s="38"/>
      <c r="CU23" s="52"/>
      <c r="CV23" s="38"/>
      <c r="CW23" s="38"/>
      <c r="CX23" s="38"/>
      <c r="CY23" s="38"/>
      <c r="CZ23" s="28"/>
      <c r="DA23" s="28"/>
    </row>
    <row r="24" spans="1:105" ht="12.6" hidden="1" customHeight="1">
      <c r="A24" s="39"/>
      <c r="B24" s="162" t="s">
        <v>59</v>
      </c>
      <c r="C24" s="163"/>
      <c r="D24" s="164"/>
      <c r="E24" s="41"/>
      <c r="F24" s="41"/>
      <c r="G24" s="40"/>
      <c r="H24" s="40"/>
      <c r="I24" s="40">
        <v>0</v>
      </c>
      <c r="J24" s="41"/>
      <c r="K24" s="40"/>
      <c r="L24" s="43">
        <f t="shared" ref="L24:L30" si="47">J24-I24</f>
        <v>0</v>
      </c>
      <c r="M24" s="40">
        <v>0</v>
      </c>
      <c r="N24" s="41"/>
      <c r="O24" s="40"/>
      <c r="P24" s="44">
        <f t="shared" si="32"/>
        <v>0</v>
      </c>
      <c r="Q24" s="45"/>
      <c r="R24" s="46"/>
      <c r="S24" s="40"/>
      <c r="T24" s="40">
        <f t="shared" si="43"/>
        <v>0</v>
      </c>
      <c r="U24" s="45"/>
      <c r="V24" s="46"/>
      <c r="W24" s="45"/>
      <c r="X24" s="44">
        <f>V24-U24</f>
        <v>0</v>
      </c>
      <c r="Y24" s="45"/>
      <c r="Z24" s="46"/>
      <c r="AA24" s="45"/>
      <c r="AB24" s="44">
        <f>Z24-Y24</f>
        <v>0</v>
      </c>
      <c r="AC24" s="45"/>
      <c r="AD24" s="46"/>
      <c r="AE24" s="45"/>
      <c r="AF24" s="44"/>
      <c r="AG24" s="25">
        <f t="shared" si="23"/>
        <v>0</v>
      </c>
      <c r="AH24" s="46">
        <f t="shared" si="23"/>
        <v>0</v>
      </c>
      <c r="AI24" s="46"/>
      <c r="AJ24" s="49">
        <f t="shared" si="35"/>
        <v>0</v>
      </c>
      <c r="AK24" s="45"/>
      <c r="AL24" s="46"/>
      <c r="AM24" s="45"/>
      <c r="AN24" s="40"/>
      <c r="AO24" s="40"/>
      <c r="AP24" s="46"/>
      <c r="AQ24" s="45"/>
      <c r="AR24" s="45"/>
      <c r="AS24" s="45"/>
      <c r="AT24" s="46"/>
      <c r="AU24" s="45"/>
      <c r="AV24" s="45"/>
      <c r="AW24" s="45"/>
      <c r="AX24" s="46"/>
      <c r="AY24" s="45"/>
      <c r="AZ24" s="40"/>
      <c r="BA24" s="25">
        <f t="shared" si="8"/>
        <v>0</v>
      </c>
      <c r="BB24" s="25">
        <f t="shared" si="17"/>
        <v>0</v>
      </c>
      <c r="BC24" s="41"/>
      <c r="BD24" s="41"/>
      <c r="BE24" s="40"/>
      <c r="BF24" s="41"/>
      <c r="BG24" s="40"/>
      <c r="BH24" s="40"/>
      <c r="BI24" s="40"/>
      <c r="BJ24" s="41"/>
      <c r="BK24" s="40"/>
      <c r="BL24" s="40"/>
      <c r="BM24" s="40"/>
      <c r="BN24" s="41"/>
      <c r="BO24" s="40"/>
      <c r="BP24" s="40">
        <f t="shared" si="41"/>
        <v>0</v>
      </c>
      <c r="BQ24" s="40"/>
      <c r="BR24" s="41"/>
      <c r="BS24" s="47">
        <v>0</v>
      </c>
      <c r="BT24" s="47">
        <f t="shared" si="18"/>
        <v>0</v>
      </c>
      <c r="BU24" s="25">
        <f t="shared" si="26"/>
        <v>0</v>
      </c>
      <c r="BV24" s="25">
        <f t="shared" si="26"/>
        <v>0</v>
      </c>
      <c r="BW24" s="40"/>
      <c r="BX24" s="41"/>
      <c r="BY24" s="40"/>
      <c r="BZ24" s="43">
        <f>BX24-BW24</f>
        <v>0</v>
      </c>
      <c r="CA24" s="40"/>
      <c r="CB24" s="41"/>
      <c r="CC24" s="82"/>
      <c r="CD24" s="43">
        <f t="shared" si="28"/>
        <v>0</v>
      </c>
      <c r="CE24" s="43"/>
      <c r="CF24" s="50"/>
      <c r="CG24" s="43"/>
      <c r="CH24" s="43"/>
      <c r="CI24" s="43"/>
      <c r="CJ24" s="50"/>
      <c r="CK24" s="43"/>
      <c r="CL24" s="43"/>
      <c r="CM24" s="25">
        <f t="shared" si="29"/>
        <v>0</v>
      </c>
      <c r="CN24" s="41">
        <f t="shared" si="29"/>
        <v>0</v>
      </c>
      <c r="CO24" s="25">
        <v>0</v>
      </c>
      <c r="CP24" s="25">
        <f t="shared" si="13"/>
        <v>0</v>
      </c>
      <c r="CR24" s="51">
        <f t="shared" si="14"/>
        <v>0</v>
      </c>
      <c r="CS24" s="38">
        <f t="shared" si="15"/>
        <v>0</v>
      </c>
      <c r="CU24" s="52">
        <f t="shared" si="16"/>
        <v>0</v>
      </c>
      <c r="CV24" s="38">
        <f t="shared" si="19"/>
        <v>0</v>
      </c>
      <c r="CW24" s="38">
        <f t="shared" si="20"/>
        <v>0</v>
      </c>
      <c r="CX24" s="38">
        <f t="shared" si="21"/>
        <v>0</v>
      </c>
      <c r="CY24" s="38">
        <f t="shared" si="22"/>
        <v>0</v>
      </c>
      <c r="CZ24" s="28"/>
      <c r="DA24" s="28"/>
    </row>
    <row r="25" spans="1:105" ht="12.75" customHeight="1">
      <c r="A25" s="39"/>
      <c r="B25" s="162" t="s">
        <v>60</v>
      </c>
      <c r="C25" s="163"/>
      <c r="D25" s="164"/>
      <c r="E25" s="41"/>
      <c r="F25" s="41"/>
      <c r="G25" s="40"/>
      <c r="H25" s="40">
        <f t="shared" si="0"/>
        <v>0</v>
      </c>
      <c r="I25" s="40"/>
      <c r="J25" s="41">
        <v>0.95099999999999996</v>
      </c>
      <c r="K25" s="40"/>
      <c r="L25" s="43">
        <f t="shared" si="47"/>
        <v>0.95099999999999996</v>
      </c>
      <c r="M25" s="40"/>
      <c r="N25" s="41">
        <v>1.3673200000000001</v>
      </c>
      <c r="O25" s="40"/>
      <c r="P25" s="44">
        <f t="shared" si="32"/>
        <v>1.3673200000000001</v>
      </c>
      <c r="Q25" s="45"/>
      <c r="R25" s="46">
        <v>2.7236600000000002</v>
      </c>
      <c r="S25" s="40"/>
      <c r="T25" s="40">
        <f t="shared" si="43"/>
        <v>2.7236600000000002</v>
      </c>
      <c r="U25" s="45"/>
      <c r="V25" s="46">
        <v>1.8469500000000001</v>
      </c>
      <c r="W25" s="45"/>
      <c r="X25" s="44"/>
      <c r="Y25" s="45"/>
      <c r="Z25" s="46"/>
      <c r="AA25" s="45"/>
      <c r="AB25" s="44">
        <f>Z25-Y25</f>
        <v>0</v>
      </c>
      <c r="AC25" s="45"/>
      <c r="AD25" s="46">
        <v>0.91105999999999998</v>
      </c>
      <c r="AE25" s="45"/>
      <c r="AF25" s="44">
        <f>AD25-AC25</f>
        <v>0.91105999999999998</v>
      </c>
      <c r="AG25" s="25">
        <f t="shared" si="23"/>
        <v>0</v>
      </c>
      <c r="AH25" s="46">
        <f t="shared" si="23"/>
        <v>7.7999900000000002</v>
      </c>
      <c r="AI25" s="46"/>
      <c r="AJ25" s="49">
        <f t="shared" si="35"/>
        <v>7.7999900000000002</v>
      </c>
      <c r="AK25" s="45"/>
      <c r="AL25" s="46"/>
      <c r="AM25" s="45"/>
      <c r="AN25" s="40">
        <f>AL25-AK25</f>
        <v>0</v>
      </c>
      <c r="AO25" s="40"/>
      <c r="AP25" s="46"/>
      <c r="AQ25" s="45"/>
      <c r="AR25" s="45">
        <f>AP25-AO25</f>
        <v>0</v>
      </c>
      <c r="AS25" s="45"/>
      <c r="AT25" s="46">
        <v>0.45689000000000002</v>
      </c>
      <c r="AU25" s="45"/>
      <c r="AV25" s="45">
        <f>AT25-AS25</f>
        <v>0.45689000000000002</v>
      </c>
      <c r="AW25" s="45"/>
      <c r="AX25" s="46"/>
      <c r="AY25" s="45"/>
      <c r="AZ25" s="40">
        <f>AX25-AW25</f>
        <v>0</v>
      </c>
      <c r="BA25" s="25">
        <f t="shared" si="8"/>
        <v>0</v>
      </c>
      <c r="BB25" s="25">
        <f t="shared" si="17"/>
        <v>0.45689000000000002</v>
      </c>
      <c r="BC25" s="41"/>
      <c r="BD25" s="41">
        <f>BB25-BA25</f>
        <v>0.45689000000000002</v>
      </c>
      <c r="BE25" s="40"/>
      <c r="BF25" s="41"/>
      <c r="BG25" s="40"/>
      <c r="BH25" s="40">
        <f>BF25-BE25</f>
        <v>0</v>
      </c>
      <c r="BI25" s="40"/>
      <c r="BJ25" s="41"/>
      <c r="BK25" s="40"/>
      <c r="BL25" s="40">
        <f>BJ25-BI25</f>
        <v>0</v>
      </c>
      <c r="BM25" s="40">
        <v>1</v>
      </c>
      <c r="BN25" s="41">
        <v>0.84235000000000004</v>
      </c>
      <c r="BO25" s="40"/>
      <c r="BP25" s="40">
        <f t="shared" si="41"/>
        <v>-0.15764999999999996</v>
      </c>
      <c r="BQ25" s="40"/>
      <c r="BR25" s="41"/>
      <c r="BS25" s="47"/>
      <c r="BT25" s="47">
        <f t="shared" si="18"/>
        <v>0</v>
      </c>
      <c r="BU25" s="25">
        <f t="shared" si="26"/>
        <v>1</v>
      </c>
      <c r="BV25" s="25">
        <f t="shared" si="26"/>
        <v>9.0992300000000004</v>
      </c>
      <c r="BW25" s="40"/>
      <c r="BX25" s="41"/>
      <c r="BY25" s="40"/>
      <c r="BZ25" s="43"/>
      <c r="CA25" s="40"/>
      <c r="CB25" s="41"/>
      <c r="CC25" s="82"/>
      <c r="CD25" s="43"/>
      <c r="CE25" s="43"/>
      <c r="CF25" s="50"/>
      <c r="CG25" s="43"/>
      <c r="CH25" s="43"/>
      <c r="CI25" s="43"/>
      <c r="CJ25" s="50"/>
      <c r="CK25" s="43"/>
      <c r="CL25" s="43"/>
      <c r="CM25" s="25">
        <f t="shared" si="29"/>
        <v>1</v>
      </c>
      <c r="CN25" s="41">
        <f t="shared" si="29"/>
        <v>9.0992300000000004</v>
      </c>
      <c r="CO25" s="25">
        <f t="shared" si="31"/>
        <v>909.923</v>
      </c>
      <c r="CP25" s="25">
        <f t="shared" si="13"/>
        <v>8.0992300000000004</v>
      </c>
      <c r="CR25" s="51">
        <f t="shared" si="14"/>
        <v>9.0992300000000004</v>
      </c>
      <c r="CS25" s="38">
        <f t="shared" si="15"/>
        <v>1</v>
      </c>
      <c r="CU25" s="52">
        <f t="shared" si="16"/>
        <v>9.0992300000000004</v>
      </c>
      <c r="CV25" s="38">
        <f t="shared" si="19"/>
        <v>9.0992300000000004</v>
      </c>
      <c r="CW25" s="38">
        <f t="shared" si="20"/>
        <v>9.0992300000000004</v>
      </c>
      <c r="CX25" s="38">
        <f t="shared" si="21"/>
        <v>9.0992300000000004</v>
      </c>
      <c r="CY25" s="38">
        <f t="shared" si="22"/>
        <v>1</v>
      </c>
      <c r="CZ25" s="28"/>
      <c r="DA25" s="28"/>
    </row>
    <row r="26" spans="1:105" ht="12.75" customHeight="1">
      <c r="A26" s="39"/>
      <c r="B26" s="147" t="s">
        <v>61</v>
      </c>
      <c r="C26" s="148"/>
      <c r="D26" s="149"/>
      <c r="E26" s="41">
        <v>11</v>
      </c>
      <c r="F26" s="41"/>
      <c r="G26" s="40"/>
      <c r="H26" s="40"/>
      <c r="I26" s="40">
        <v>15</v>
      </c>
      <c r="J26" s="41"/>
      <c r="K26" s="42"/>
      <c r="L26" s="40">
        <f>J26-I26</f>
        <v>-15</v>
      </c>
      <c r="M26" s="40">
        <v>26</v>
      </c>
      <c r="N26" s="41"/>
      <c r="O26" s="40"/>
      <c r="P26" s="45"/>
      <c r="Q26" s="45">
        <v>22</v>
      </c>
      <c r="R26" s="46">
        <v>22.135999999999999</v>
      </c>
      <c r="S26" s="42">
        <f t="shared" ref="S26" si="48">R26/Q26*100</f>
        <v>100.61818181818181</v>
      </c>
      <c r="T26" s="43"/>
      <c r="U26" s="45">
        <v>27</v>
      </c>
      <c r="V26" s="46"/>
      <c r="W26" s="45"/>
      <c r="X26" s="44"/>
      <c r="Y26" s="45">
        <v>19</v>
      </c>
      <c r="Z26" s="46"/>
      <c r="AA26" s="45"/>
      <c r="AB26" s="44"/>
      <c r="AC26" s="45">
        <v>14</v>
      </c>
      <c r="AD26" s="46"/>
      <c r="AE26" s="45"/>
      <c r="AF26" s="44"/>
      <c r="AG26" s="25">
        <f t="shared" si="23"/>
        <v>134</v>
      </c>
      <c r="AH26" s="46">
        <f t="shared" si="23"/>
        <v>22.135999999999999</v>
      </c>
      <c r="AI26" s="46">
        <f>AH26/AG26*100</f>
        <v>16.519402985074628</v>
      </c>
      <c r="AJ26" s="46">
        <f>AH26-AG26</f>
        <v>-111.864</v>
      </c>
      <c r="AK26" s="45"/>
      <c r="AL26" s="46"/>
      <c r="AM26" s="45"/>
      <c r="AN26" s="40"/>
      <c r="AO26" s="40"/>
      <c r="AP26" s="46"/>
      <c r="AQ26" s="45"/>
      <c r="AR26" s="45"/>
      <c r="AS26" s="45"/>
      <c r="AT26" s="46"/>
      <c r="AU26" s="45"/>
      <c r="AV26" s="45"/>
      <c r="AW26" s="45"/>
      <c r="AX26" s="46"/>
      <c r="AY26" s="45"/>
      <c r="AZ26" s="40"/>
      <c r="BA26" s="25">
        <f>AK26+AO26+AS26+AW26</f>
        <v>0</v>
      </c>
      <c r="BB26" s="25">
        <f t="shared" si="17"/>
        <v>0</v>
      </c>
      <c r="BC26" s="41"/>
      <c r="BD26" s="41"/>
      <c r="BE26" s="40"/>
      <c r="BF26" s="41"/>
      <c r="BG26" s="40"/>
      <c r="BH26" s="40"/>
      <c r="BI26" s="40"/>
      <c r="BJ26" s="41"/>
      <c r="BK26" s="40"/>
      <c r="BL26" s="40"/>
      <c r="BM26" s="40"/>
      <c r="BN26" s="41"/>
      <c r="BO26" s="40"/>
      <c r="BP26" s="40"/>
      <c r="BQ26" s="40"/>
      <c r="BR26" s="41"/>
      <c r="BS26" s="47">
        <v>0</v>
      </c>
      <c r="BT26" s="47">
        <f t="shared" si="18"/>
        <v>0</v>
      </c>
      <c r="BU26" s="25">
        <f t="shared" si="26"/>
        <v>134</v>
      </c>
      <c r="BV26" s="25">
        <f t="shared" si="26"/>
        <v>22.135999999999999</v>
      </c>
      <c r="BW26" s="40"/>
      <c r="BX26" s="41"/>
      <c r="BY26" s="40"/>
      <c r="BZ26" s="43"/>
      <c r="CA26" s="40"/>
      <c r="CB26" s="41"/>
      <c r="CC26" s="82"/>
      <c r="CD26" s="43"/>
      <c r="CE26" s="43"/>
      <c r="CF26" s="50"/>
      <c r="CG26" s="43"/>
      <c r="CH26" s="43"/>
      <c r="CI26" s="43"/>
      <c r="CJ26" s="50"/>
      <c r="CK26" s="43"/>
      <c r="CL26" s="43"/>
      <c r="CM26" s="25">
        <f t="shared" si="29"/>
        <v>134</v>
      </c>
      <c r="CN26" s="41">
        <f t="shared" si="29"/>
        <v>22.135999999999999</v>
      </c>
      <c r="CO26" s="25">
        <f t="shared" si="31"/>
        <v>16.519402985074628</v>
      </c>
      <c r="CP26" s="25">
        <f t="shared" si="13"/>
        <v>-111.864</v>
      </c>
      <c r="CR26" s="51">
        <f t="shared" si="14"/>
        <v>22.135999999999999</v>
      </c>
      <c r="CS26" s="38">
        <f t="shared" si="15"/>
        <v>134</v>
      </c>
      <c r="CU26" s="52">
        <f t="shared" si="16"/>
        <v>22.135999999999999</v>
      </c>
      <c r="CV26" s="38">
        <f t="shared" si="19"/>
        <v>22.135999999999999</v>
      </c>
      <c r="CW26" s="38">
        <f t="shared" si="20"/>
        <v>22.135999999999999</v>
      </c>
      <c r="CX26" s="38">
        <f t="shared" si="21"/>
        <v>22.135999999999999</v>
      </c>
      <c r="CY26" s="38">
        <f t="shared" si="22"/>
        <v>134</v>
      </c>
      <c r="CZ26" s="28"/>
      <c r="DA26" s="28"/>
    </row>
    <row r="27" spans="1:105" s="28" customFormat="1" ht="15" customHeight="1">
      <c r="A27" s="22">
        <v>226</v>
      </c>
      <c r="B27" s="159" t="s">
        <v>62</v>
      </c>
      <c r="C27" s="160"/>
      <c r="D27" s="161"/>
      <c r="E27" s="25">
        <f>SUM(E28:E47)</f>
        <v>83</v>
      </c>
      <c r="F27" s="25">
        <f>SUM(F28:F47)</f>
        <v>56.607950000000002</v>
      </c>
      <c r="G27" s="25">
        <f>F27/E27*100</f>
        <v>68.202349397590368</v>
      </c>
      <c r="H27" s="25">
        <f t="shared" si="0"/>
        <v>-26.392049999999998</v>
      </c>
      <c r="I27" s="25">
        <f>SUM(I28:I47)</f>
        <v>133.6</v>
      </c>
      <c r="J27" s="25">
        <f>SUM(J28:J47)</f>
        <v>227.98409000000001</v>
      </c>
      <c r="K27" s="25">
        <f>J27/I27*100</f>
        <v>170.64677395209583</v>
      </c>
      <c r="L27" s="26">
        <f t="shared" si="47"/>
        <v>94.384090000000015</v>
      </c>
      <c r="M27" s="25">
        <f>SUM(M28:M47)</f>
        <v>161</v>
      </c>
      <c r="N27" s="25">
        <f>SUM(N28:N47)</f>
        <v>281.18819000000002</v>
      </c>
      <c r="O27" s="25">
        <f>N27/M27*100</f>
        <v>174.65104968944101</v>
      </c>
      <c r="P27" s="74">
        <f t="shared" si="32"/>
        <v>120.18819000000002</v>
      </c>
      <c r="Q27" s="60">
        <f>SUM(Q28:Q47)</f>
        <v>134</v>
      </c>
      <c r="R27" s="60">
        <f>SUM(R28:R46)</f>
        <v>382.08257000000003</v>
      </c>
      <c r="S27" s="25">
        <f>R27/Q27*100</f>
        <v>285.13624626865675</v>
      </c>
      <c r="T27" s="25">
        <f t="shared" si="43"/>
        <v>248.08257000000003</v>
      </c>
      <c r="U27" s="60">
        <f>SUM(U28:U47)</f>
        <v>142</v>
      </c>
      <c r="V27" s="60">
        <f>SUM(V28:V47)</f>
        <v>196.76393999999999</v>
      </c>
      <c r="W27" s="60">
        <f>V27/U27*100</f>
        <v>138.56615492957746</v>
      </c>
      <c r="X27" s="60">
        <f>V27-U27</f>
        <v>54.763939999999991</v>
      </c>
      <c r="Y27" s="60">
        <f>SUM(Y28:Y47)</f>
        <v>128</v>
      </c>
      <c r="Z27" s="60">
        <f>SUM(Z28:Z47)</f>
        <v>324.87849999999997</v>
      </c>
      <c r="AA27" s="60">
        <f>Z27/Y27*100</f>
        <v>253.81132812499999</v>
      </c>
      <c r="AB27" s="74">
        <f>Z27-Y27</f>
        <v>196.87849999999997</v>
      </c>
      <c r="AC27" s="60">
        <f>SUM(AC28:AC47)</f>
        <v>128</v>
      </c>
      <c r="AD27" s="60">
        <f>SUM(AD28:AD47)</f>
        <v>269.85532999999998</v>
      </c>
      <c r="AE27" s="60">
        <f>AD27/AC27*100</f>
        <v>210.8244765625</v>
      </c>
      <c r="AF27" s="74">
        <f>AD27-AC27</f>
        <v>141.85532999999998</v>
      </c>
      <c r="AG27" s="25">
        <f t="shared" si="23"/>
        <v>909.6</v>
      </c>
      <c r="AH27" s="60">
        <f>SUM(AH28:AH47)</f>
        <v>1739.3605699999998</v>
      </c>
      <c r="AI27" s="60"/>
      <c r="AJ27" s="60">
        <f t="shared" si="35"/>
        <v>829.7605699999998</v>
      </c>
      <c r="AK27" s="60">
        <f>SUM(AK28:AK47)</f>
        <v>20</v>
      </c>
      <c r="AL27" s="60">
        <f>SUM(AL28:AL47)</f>
        <v>21.85521</v>
      </c>
      <c r="AM27" s="60"/>
      <c r="AN27" s="25">
        <f>AL27-AK27</f>
        <v>1.8552099999999996</v>
      </c>
      <c r="AO27" s="25">
        <f>SUM(AO28:AO47)</f>
        <v>0</v>
      </c>
      <c r="AP27" s="25">
        <f>SUM(AP28:AP47)</f>
        <v>0</v>
      </c>
      <c r="AQ27" s="25"/>
      <c r="AR27" s="25">
        <f>AP27-AO27</f>
        <v>0</v>
      </c>
      <c r="AS27" s="25">
        <f>SUM(AS28:AS47)</f>
        <v>50</v>
      </c>
      <c r="AT27" s="25">
        <f>SUM(AT28:AT47)</f>
        <v>35.335000000000001</v>
      </c>
      <c r="AU27" s="25"/>
      <c r="AV27" s="25">
        <f>AT27-AS27</f>
        <v>-14.664999999999999</v>
      </c>
      <c r="AW27" s="25">
        <f>SUM(AW28:AW47)</f>
        <v>25</v>
      </c>
      <c r="AX27" s="25">
        <f>SUM(AX28:AX47)</f>
        <v>0</v>
      </c>
      <c r="AY27" s="25"/>
      <c r="AZ27" s="25">
        <f>AX27-AW27</f>
        <v>-25</v>
      </c>
      <c r="BA27" s="25">
        <f t="shared" si="8"/>
        <v>95</v>
      </c>
      <c r="BB27" s="25">
        <f>+AL27+AP27+AT27+AX27</f>
        <v>57.19021</v>
      </c>
      <c r="BC27" s="25"/>
      <c r="BD27" s="25">
        <f>BB27-BA27</f>
        <v>-37.80979</v>
      </c>
      <c r="BE27" s="25">
        <f>SUM(BE28:BE47)</f>
        <v>9</v>
      </c>
      <c r="BF27" s="25">
        <f>SUM(BF28:BF47)</f>
        <v>8.8650000000000002</v>
      </c>
      <c r="BG27" s="25"/>
      <c r="BH27" s="25">
        <f>BF27-BE27</f>
        <v>-0.13499999999999979</v>
      </c>
      <c r="BI27" s="25">
        <f>SUM(BI28:BI47)</f>
        <v>0</v>
      </c>
      <c r="BJ27" s="25">
        <f>SUM(BJ28:BJ47)</f>
        <v>0</v>
      </c>
      <c r="BK27" s="25"/>
      <c r="BL27" s="25">
        <f>BJ27-BI27</f>
        <v>0</v>
      </c>
      <c r="BM27" s="25">
        <f>SUM(BM28:BM47)</f>
        <v>16</v>
      </c>
      <c r="BN27" s="25">
        <f>SUM(BN28:BN47)</f>
        <v>16.579999999999998</v>
      </c>
      <c r="BO27" s="25"/>
      <c r="BP27" s="25">
        <f>BN27-BM27</f>
        <v>0.57999999999999829</v>
      </c>
      <c r="BQ27" s="25">
        <f>SUM(BQ28:BQ47)</f>
        <v>0</v>
      </c>
      <c r="BR27" s="25">
        <f>SUM(BR28:BR47)</f>
        <v>14.265000000000001</v>
      </c>
      <c r="BS27" s="25"/>
      <c r="BT27" s="25">
        <f t="shared" si="18"/>
        <v>14.265000000000001</v>
      </c>
      <c r="BU27" s="25">
        <f t="shared" si="26"/>
        <v>1029.5999999999999</v>
      </c>
      <c r="BV27" s="25">
        <f t="shared" si="26"/>
        <v>1821.9957799999997</v>
      </c>
      <c r="BW27" s="25">
        <f>SUM(BW28:BW47)</f>
        <v>41.45</v>
      </c>
      <c r="BX27" s="25">
        <f>SUM(BX28:BX47)</f>
        <v>41.45</v>
      </c>
      <c r="BY27" s="40">
        <f t="shared" ref="BY27" si="49">BX27/BW27*100</f>
        <v>100</v>
      </c>
      <c r="BZ27" s="26">
        <f>BX27-BW27</f>
        <v>0</v>
      </c>
      <c r="CA27" s="25">
        <f>SUM(CA28:CA46)</f>
        <v>769.50487999999996</v>
      </c>
      <c r="CB27" s="25">
        <f>SUM(CB28:CB47)</f>
        <v>768.64296000000002</v>
      </c>
      <c r="CC27" s="27">
        <f>CB27/CA27*100</f>
        <v>99.887990313979557</v>
      </c>
      <c r="CD27" s="26">
        <f t="shared" si="28"/>
        <v>-0.86191999999994096</v>
      </c>
      <c r="CE27" s="25">
        <f>SUM(CE28:CE47)</f>
        <v>24</v>
      </c>
      <c r="CF27" s="25">
        <f>SUM(CF28:CF47)</f>
        <v>23.4</v>
      </c>
      <c r="CG27" s="27">
        <f>CF27/CE27*100</f>
        <v>97.5</v>
      </c>
      <c r="CH27" s="26">
        <f>CF27-CE27</f>
        <v>-0.60000000000000142</v>
      </c>
      <c r="CI27" s="25">
        <f>SUM(CI28:CI47)</f>
        <v>150</v>
      </c>
      <c r="CJ27" s="25">
        <f>SUM(CJ28:CJ47)</f>
        <v>148.54865000000001</v>
      </c>
      <c r="CK27" s="27">
        <f>CJ27/CI27*100</f>
        <v>99.03243333333333</v>
      </c>
      <c r="CL27" s="26">
        <f>CJ27-CI27</f>
        <v>-1.4513499999999908</v>
      </c>
      <c r="CM27" s="25">
        <f t="shared" si="29"/>
        <v>2014.5548799999999</v>
      </c>
      <c r="CN27" s="41">
        <f t="shared" si="29"/>
        <v>2804.03739</v>
      </c>
      <c r="CO27" s="25">
        <f t="shared" si="31"/>
        <v>139.18893041027505</v>
      </c>
      <c r="CP27" s="25">
        <f t="shared" si="13"/>
        <v>789.48251000000005</v>
      </c>
      <c r="CQ27" s="28">
        <v>9.6</v>
      </c>
      <c r="CR27" s="28">
        <f t="shared" si="14"/>
        <v>2655.4887400000002</v>
      </c>
      <c r="CS27" s="28">
        <f t="shared" si="15"/>
        <v>1864.5548800000001</v>
      </c>
      <c r="CU27" s="28">
        <f t="shared" si="16"/>
        <v>2655.4887400000002</v>
      </c>
      <c r="CV27" s="28">
        <f t="shared" si="19"/>
        <v>2818.3023900000007</v>
      </c>
      <c r="CW27" s="28">
        <f t="shared" si="20"/>
        <v>2804.0373900000004</v>
      </c>
      <c r="CX27" s="28">
        <f t="shared" si="21"/>
        <v>1821.9957800000002</v>
      </c>
      <c r="CY27" s="28">
        <f t="shared" si="22"/>
        <v>2014.5548799999999</v>
      </c>
    </row>
    <row r="28" spans="1:105" ht="22.5" customHeight="1">
      <c r="A28" s="39"/>
      <c r="B28" s="162" t="s">
        <v>63</v>
      </c>
      <c r="C28" s="163"/>
      <c r="D28" s="164"/>
      <c r="E28" s="41"/>
      <c r="F28" s="41">
        <v>10</v>
      </c>
      <c r="G28" s="40"/>
      <c r="H28" s="40"/>
      <c r="I28" s="40"/>
      <c r="J28" s="41">
        <v>16</v>
      </c>
      <c r="K28" s="42"/>
      <c r="L28" s="43">
        <f t="shared" si="47"/>
        <v>16</v>
      </c>
      <c r="M28" s="40"/>
      <c r="N28" s="41">
        <v>22.1</v>
      </c>
      <c r="O28" s="40"/>
      <c r="P28" s="44">
        <f t="shared" si="32"/>
        <v>22.1</v>
      </c>
      <c r="Q28" s="45"/>
      <c r="R28" s="46">
        <v>9.1</v>
      </c>
      <c r="S28" s="40"/>
      <c r="T28" s="43">
        <f t="shared" si="43"/>
        <v>9.1</v>
      </c>
      <c r="U28" s="45"/>
      <c r="V28" s="46"/>
      <c r="W28" s="45"/>
      <c r="X28" s="44">
        <f>V28-U28</f>
        <v>0</v>
      </c>
      <c r="Y28" s="45"/>
      <c r="Z28" s="46">
        <v>7.4480000000000004</v>
      </c>
      <c r="AA28" s="45"/>
      <c r="AB28" s="44">
        <f>Z28-Y28</f>
        <v>7.4480000000000004</v>
      </c>
      <c r="AC28" s="45"/>
      <c r="AD28" s="46">
        <v>4.4000000000000004</v>
      </c>
      <c r="AE28" s="45"/>
      <c r="AF28" s="44"/>
      <c r="AG28" s="25">
        <f t="shared" si="23"/>
        <v>0</v>
      </c>
      <c r="AH28" s="46">
        <f t="shared" si="23"/>
        <v>69.048000000000002</v>
      </c>
      <c r="AI28" s="46">
        <v>0</v>
      </c>
      <c r="AJ28" s="46">
        <f t="shared" si="35"/>
        <v>69.048000000000002</v>
      </c>
      <c r="AK28" s="45"/>
      <c r="AL28" s="46"/>
      <c r="AM28" s="45"/>
      <c r="AN28" s="40"/>
      <c r="AO28" s="40"/>
      <c r="AP28" s="46"/>
      <c r="AQ28" s="45"/>
      <c r="AR28" s="45"/>
      <c r="AS28" s="45"/>
      <c r="AT28" s="46"/>
      <c r="AU28" s="45"/>
      <c r="AV28" s="45"/>
      <c r="AW28" s="45"/>
      <c r="AX28" s="46"/>
      <c r="AY28" s="45"/>
      <c r="AZ28" s="45"/>
      <c r="BA28" s="25">
        <f t="shared" si="8"/>
        <v>0</v>
      </c>
      <c r="BB28" s="25">
        <f>+AL28+AP28+AT28+AX28</f>
        <v>0</v>
      </c>
      <c r="BC28" s="41"/>
      <c r="BD28" s="41">
        <f>BB28-BA28</f>
        <v>0</v>
      </c>
      <c r="BE28" s="40"/>
      <c r="BF28" s="41"/>
      <c r="BG28" s="40"/>
      <c r="BH28" s="40"/>
      <c r="BI28" s="40"/>
      <c r="BJ28" s="41"/>
      <c r="BK28" s="25"/>
      <c r="BL28" s="41"/>
      <c r="BM28" s="40"/>
      <c r="BN28" s="41"/>
      <c r="BO28" s="40"/>
      <c r="BP28" s="40"/>
      <c r="BQ28" s="40"/>
      <c r="BR28" s="41"/>
      <c r="BS28" s="47">
        <v>0</v>
      </c>
      <c r="BT28" s="47">
        <f t="shared" si="18"/>
        <v>0</v>
      </c>
      <c r="BU28" s="25">
        <f t="shared" si="26"/>
        <v>0</v>
      </c>
      <c r="BV28" s="25">
        <f t="shared" si="26"/>
        <v>69.048000000000002</v>
      </c>
      <c r="BW28" s="40"/>
      <c r="BX28" s="41"/>
      <c r="BY28" s="40"/>
      <c r="BZ28" s="43">
        <f>BX28-BW28</f>
        <v>0</v>
      </c>
      <c r="CA28" s="40"/>
      <c r="CB28" s="41"/>
      <c r="CC28" s="81"/>
      <c r="CD28" s="43"/>
      <c r="CE28" s="43"/>
      <c r="CF28" s="50"/>
      <c r="CG28" s="43"/>
      <c r="CH28" s="43"/>
      <c r="CI28" s="43"/>
      <c r="CJ28" s="50"/>
      <c r="CK28" s="43"/>
      <c r="CL28" s="43"/>
      <c r="CM28" s="25">
        <f t="shared" si="29"/>
        <v>0</v>
      </c>
      <c r="CN28" s="41">
        <f t="shared" si="29"/>
        <v>69.048000000000002</v>
      </c>
      <c r="CO28" s="25">
        <v>0</v>
      </c>
      <c r="CP28" s="25">
        <f t="shared" si="13"/>
        <v>69.048000000000002</v>
      </c>
      <c r="CR28" s="51">
        <f t="shared" si="14"/>
        <v>69.048000000000002</v>
      </c>
      <c r="CS28" s="38">
        <f t="shared" si="15"/>
        <v>0</v>
      </c>
      <c r="CU28" s="52">
        <f t="shared" si="16"/>
        <v>69.048000000000002</v>
      </c>
      <c r="CV28" s="38">
        <f t="shared" si="19"/>
        <v>69.048000000000002</v>
      </c>
      <c r="CW28" s="38">
        <f t="shared" si="20"/>
        <v>69.048000000000002</v>
      </c>
      <c r="CX28" s="38">
        <f t="shared" si="21"/>
        <v>69.048000000000002</v>
      </c>
      <c r="CY28" s="38">
        <f t="shared" si="22"/>
        <v>0</v>
      </c>
      <c r="CZ28" s="28"/>
      <c r="DA28" s="28"/>
    </row>
    <row r="29" spans="1:105" ht="13.5" hidden="1" customHeight="1">
      <c r="A29" s="39"/>
      <c r="B29" s="162" t="s">
        <v>64</v>
      </c>
      <c r="C29" s="163"/>
      <c r="D29" s="164"/>
      <c r="E29" s="41"/>
      <c r="F29" s="41"/>
      <c r="G29" s="40">
        <v>23.714839999999999</v>
      </c>
      <c r="H29" s="40"/>
      <c r="I29" s="40">
        <v>0</v>
      </c>
      <c r="J29" s="41"/>
      <c r="K29" s="42"/>
      <c r="L29" s="43">
        <f t="shared" si="47"/>
        <v>0</v>
      </c>
      <c r="M29" s="45">
        <f t="shared" ref="M29:M41" si="50">N29</f>
        <v>0</v>
      </c>
      <c r="N29" s="46"/>
      <c r="O29" s="45"/>
      <c r="P29" s="44">
        <f t="shared" si="32"/>
        <v>0</v>
      </c>
      <c r="Q29" s="45"/>
      <c r="R29" s="46"/>
      <c r="S29" s="40"/>
      <c r="T29" s="43"/>
      <c r="U29" s="45"/>
      <c r="V29" s="46"/>
      <c r="W29" s="45"/>
      <c r="X29" s="44"/>
      <c r="Y29" s="45"/>
      <c r="Z29" s="46"/>
      <c r="AA29" s="45"/>
      <c r="AB29" s="44"/>
      <c r="AC29" s="45"/>
      <c r="AD29" s="46"/>
      <c r="AE29" s="45"/>
      <c r="AF29" s="44"/>
      <c r="AG29" s="25">
        <f t="shared" si="23"/>
        <v>0</v>
      </c>
      <c r="AH29" s="46">
        <f t="shared" si="23"/>
        <v>0</v>
      </c>
      <c r="AI29" s="46"/>
      <c r="AJ29" s="46">
        <f>AH29-AG29</f>
        <v>0</v>
      </c>
      <c r="AK29" s="45"/>
      <c r="AL29" s="46"/>
      <c r="AM29" s="45"/>
      <c r="AN29" s="40"/>
      <c r="AO29" s="40"/>
      <c r="AP29" s="46"/>
      <c r="AQ29" s="45"/>
      <c r="AR29" s="45"/>
      <c r="AS29" s="45"/>
      <c r="AT29" s="46"/>
      <c r="AU29" s="45"/>
      <c r="AV29" s="45"/>
      <c r="AW29" s="45"/>
      <c r="AX29" s="46"/>
      <c r="AY29" s="45"/>
      <c r="AZ29" s="45"/>
      <c r="BA29" s="25">
        <f t="shared" si="8"/>
        <v>0</v>
      </c>
      <c r="BB29" s="25">
        <f t="shared" ref="BB29:BB64" si="51">+AL29+AP29+AT29+AX29</f>
        <v>0</v>
      </c>
      <c r="BC29" s="41"/>
      <c r="BD29" s="41">
        <f>BB29-BA29</f>
        <v>0</v>
      </c>
      <c r="BE29" s="40"/>
      <c r="BF29" s="41"/>
      <c r="BG29" s="40"/>
      <c r="BH29" s="40"/>
      <c r="BI29" s="40"/>
      <c r="BJ29" s="41"/>
      <c r="BK29" s="25"/>
      <c r="BL29" s="41"/>
      <c r="BM29" s="40"/>
      <c r="BN29" s="41"/>
      <c r="BO29" s="40"/>
      <c r="BP29" s="40"/>
      <c r="BQ29" s="40"/>
      <c r="BR29" s="41"/>
      <c r="BS29" s="47"/>
      <c r="BT29" s="47">
        <f t="shared" si="18"/>
        <v>0</v>
      </c>
      <c r="BU29" s="25">
        <f t="shared" si="26"/>
        <v>0</v>
      </c>
      <c r="BV29" s="25">
        <f t="shared" si="26"/>
        <v>0</v>
      </c>
      <c r="BW29" s="40"/>
      <c r="BX29" s="41"/>
      <c r="BY29" s="40"/>
      <c r="BZ29" s="43"/>
      <c r="CA29" s="40"/>
      <c r="CB29" s="46"/>
      <c r="CC29" s="81"/>
      <c r="CD29" s="43"/>
      <c r="CE29" s="43"/>
      <c r="CF29" s="50"/>
      <c r="CG29" s="43"/>
      <c r="CH29" s="43"/>
      <c r="CI29" s="43"/>
      <c r="CJ29" s="50"/>
      <c r="CK29" s="43"/>
      <c r="CL29" s="43"/>
      <c r="CM29" s="25">
        <f t="shared" si="29"/>
        <v>0</v>
      </c>
      <c r="CN29" s="41">
        <f t="shared" si="29"/>
        <v>0</v>
      </c>
      <c r="CO29" s="25">
        <v>0</v>
      </c>
      <c r="CP29" s="25">
        <f t="shared" si="13"/>
        <v>0</v>
      </c>
      <c r="CR29" s="51">
        <f t="shared" si="14"/>
        <v>0</v>
      </c>
      <c r="CS29" s="38">
        <f t="shared" si="15"/>
        <v>0</v>
      </c>
      <c r="CU29" s="52">
        <f t="shared" si="16"/>
        <v>0</v>
      </c>
      <c r="CV29" s="38">
        <f t="shared" si="19"/>
        <v>0</v>
      </c>
      <c r="CW29" s="38">
        <f t="shared" si="20"/>
        <v>0</v>
      </c>
      <c r="CX29" s="38">
        <f t="shared" si="21"/>
        <v>0</v>
      </c>
      <c r="CY29" s="38">
        <f t="shared" si="22"/>
        <v>0</v>
      </c>
      <c r="CZ29" s="28"/>
      <c r="DA29" s="28"/>
    </row>
    <row r="30" spans="1:105" ht="12.75" customHeight="1">
      <c r="A30" s="39"/>
      <c r="B30" s="147" t="s">
        <v>65</v>
      </c>
      <c r="C30" s="148"/>
      <c r="D30" s="149"/>
      <c r="E30" s="41"/>
      <c r="F30" s="41"/>
      <c r="G30" s="40"/>
      <c r="H30" s="40"/>
      <c r="I30" s="40">
        <f t="shared" ref="I30:I45" si="52">J30</f>
        <v>0</v>
      </c>
      <c r="J30" s="41"/>
      <c r="K30" s="42"/>
      <c r="L30" s="43">
        <f t="shared" si="47"/>
        <v>0</v>
      </c>
      <c r="M30" s="45">
        <f t="shared" si="50"/>
        <v>0</v>
      </c>
      <c r="N30" s="46"/>
      <c r="O30" s="45"/>
      <c r="P30" s="44">
        <f t="shared" si="32"/>
        <v>0</v>
      </c>
      <c r="Q30" s="45"/>
      <c r="R30" s="46"/>
      <c r="S30" s="40"/>
      <c r="T30" s="43">
        <f t="shared" si="43"/>
        <v>0</v>
      </c>
      <c r="U30" s="45"/>
      <c r="V30" s="46"/>
      <c r="W30" s="45"/>
      <c r="X30" s="44">
        <f>V30-U30</f>
        <v>0</v>
      </c>
      <c r="Y30" s="45"/>
      <c r="Z30" s="46"/>
      <c r="AA30" s="45"/>
      <c r="AB30" s="44">
        <f>Z30-Y30</f>
        <v>0</v>
      </c>
      <c r="AC30" s="45"/>
      <c r="AD30" s="46"/>
      <c r="AE30" s="45"/>
      <c r="AF30" s="44"/>
      <c r="AG30" s="25">
        <f t="shared" si="23"/>
        <v>0</v>
      </c>
      <c r="AH30" s="46">
        <f t="shared" si="23"/>
        <v>0</v>
      </c>
      <c r="AI30" s="46"/>
      <c r="AJ30" s="46">
        <f t="shared" si="35"/>
        <v>0</v>
      </c>
      <c r="AK30" s="45"/>
      <c r="AL30" s="46"/>
      <c r="AM30" s="45"/>
      <c r="AN30" s="40"/>
      <c r="AO30" s="40"/>
      <c r="AP30" s="46"/>
      <c r="AQ30" s="45"/>
      <c r="AR30" s="45"/>
      <c r="AS30" s="45"/>
      <c r="AT30" s="46"/>
      <c r="AU30" s="45"/>
      <c r="AV30" s="45"/>
      <c r="AW30" s="45"/>
      <c r="AX30" s="46"/>
      <c r="AY30" s="45"/>
      <c r="AZ30" s="45"/>
      <c r="BA30" s="25">
        <f t="shared" si="8"/>
        <v>0</v>
      </c>
      <c r="BB30" s="25">
        <f t="shared" si="51"/>
        <v>0</v>
      </c>
      <c r="BC30" s="41"/>
      <c r="BD30" s="41">
        <f>BB30-BA30</f>
        <v>0</v>
      </c>
      <c r="BE30" s="40"/>
      <c r="BF30" s="41"/>
      <c r="BG30" s="40"/>
      <c r="BH30" s="40"/>
      <c r="BI30" s="40"/>
      <c r="BJ30" s="41"/>
      <c r="BK30" s="25"/>
      <c r="BL30" s="41"/>
      <c r="BM30" s="40"/>
      <c r="BN30" s="41"/>
      <c r="BO30" s="40"/>
      <c r="BP30" s="40"/>
      <c r="BQ30" s="40"/>
      <c r="BR30" s="41"/>
      <c r="BS30" s="47"/>
      <c r="BT30" s="47">
        <f t="shared" si="18"/>
        <v>0</v>
      </c>
      <c r="BU30" s="25">
        <f t="shared" si="26"/>
        <v>0</v>
      </c>
      <c r="BV30" s="25">
        <f t="shared" si="26"/>
        <v>0</v>
      </c>
      <c r="BW30" s="41">
        <v>13.9</v>
      </c>
      <c r="BX30" s="41">
        <v>13.9</v>
      </c>
      <c r="BY30" s="40"/>
      <c r="BZ30" s="43">
        <f>BX30-BW30</f>
        <v>0</v>
      </c>
      <c r="CA30" s="40"/>
      <c r="CB30" s="41"/>
      <c r="CC30" s="81"/>
      <c r="CD30" s="43">
        <f t="shared" si="28"/>
        <v>0</v>
      </c>
      <c r="CE30" s="43"/>
      <c r="CF30" s="50"/>
      <c r="CG30" s="43"/>
      <c r="CH30" s="43"/>
      <c r="CI30" s="43"/>
      <c r="CJ30" s="50"/>
      <c r="CK30" s="43"/>
      <c r="CL30" s="43"/>
      <c r="CM30" s="25">
        <f t="shared" si="29"/>
        <v>13.9</v>
      </c>
      <c r="CN30" s="41">
        <f t="shared" si="29"/>
        <v>13.9</v>
      </c>
      <c r="CO30" s="25">
        <f t="shared" si="31"/>
        <v>100</v>
      </c>
      <c r="CP30" s="25">
        <f t="shared" si="13"/>
        <v>0</v>
      </c>
      <c r="CR30" s="51">
        <f t="shared" si="14"/>
        <v>13.9</v>
      </c>
      <c r="CS30" s="38">
        <f t="shared" si="15"/>
        <v>13.9</v>
      </c>
      <c r="CU30" s="52">
        <f t="shared" si="16"/>
        <v>13.9</v>
      </c>
      <c r="CV30" s="38">
        <f t="shared" si="19"/>
        <v>13.9</v>
      </c>
      <c r="CW30" s="38">
        <f t="shared" si="20"/>
        <v>13.9</v>
      </c>
      <c r="CX30" s="38">
        <f t="shared" si="21"/>
        <v>0</v>
      </c>
      <c r="CY30" s="38">
        <f t="shared" si="22"/>
        <v>13.9</v>
      </c>
      <c r="CZ30" s="28"/>
      <c r="DA30" s="28"/>
    </row>
    <row r="31" spans="1:105" ht="12.75" customHeight="1">
      <c r="A31" s="39"/>
      <c r="B31" s="162" t="s">
        <v>66</v>
      </c>
      <c r="C31" s="163"/>
      <c r="D31" s="164"/>
      <c r="E31" s="41"/>
      <c r="F31" s="41"/>
      <c r="G31" s="40"/>
      <c r="H31" s="40"/>
      <c r="I31" s="40">
        <v>0</v>
      </c>
      <c r="J31" s="41"/>
      <c r="K31" s="42"/>
      <c r="L31" s="43"/>
      <c r="M31" s="45">
        <v>0</v>
      </c>
      <c r="N31" s="46">
        <v>7.48</v>
      </c>
      <c r="O31" s="45"/>
      <c r="P31" s="44"/>
      <c r="Q31" s="45"/>
      <c r="R31" s="46">
        <v>7.48</v>
      </c>
      <c r="S31" s="40"/>
      <c r="T31" s="43"/>
      <c r="U31" s="45"/>
      <c r="V31" s="46">
        <v>0.13675999999999999</v>
      </c>
      <c r="W31" s="45"/>
      <c r="X31" s="44"/>
      <c r="Y31" s="45"/>
      <c r="Z31" s="46">
        <v>7.48</v>
      </c>
      <c r="AA31" s="45"/>
      <c r="AB31" s="44"/>
      <c r="AC31" s="45"/>
      <c r="AD31" s="46">
        <v>12.68</v>
      </c>
      <c r="AE31" s="45"/>
      <c r="AF31" s="44"/>
      <c r="AG31" s="25">
        <f t="shared" si="23"/>
        <v>0</v>
      </c>
      <c r="AH31" s="46">
        <f t="shared" si="23"/>
        <v>35.25676</v>
      </c>
      <c r="AI31" s="46"/>
      <c r="AJ31" s="46"/>
      <c r="AK31" s="45"/>
      <c r="AL31" s="46"/>
      <c r="AM31" s="45"/>
      <c r="AN31" s="40"/>
      <c r="AO31" s="40"/>
      <c r="AP31" s="46"/>
      <c r="AQ31" s="45"/>
      <c r="AR31" s="45"/>
      <c r="AS31" s="45">
        <v>10</v>
      </c>
      <c r="AT31" s="46">
        <v>7.48</v>
      </c>
      <c r="AU31" s="45"/>
      <c r="AV31" s="45"/>
      <c r="AW31" s="45"/>
      <c r="AX31" s="46"/>
      <c r="AY31" s="45"/>
      <c r="AZ31" s="45"/>
      <c r="BA31" s="25">
        <f t="shared" si="8"/>
        <v>10</v>
      </c>
      <c r="BB31" s="25">
        <f t="shared" si="51"/>
        <v>7.48</v>
      </c>
      <c r="BC31" s="41"/>
      <c r="BD31" s="41"/>
      <c r="BE31" s="40"/>
      <c r="BF31" s="41"/>
      <c r="BG31" s="40"/>
      <c r="BH31" s="40"/>
      <c r="BI31" s="40"/>
      <c r="BJ31" s="41"/>
      <c r="BK31" s="25"/>
      <c r="BL31" s="41"/>
      <c r="BM31" s="40"/>
      <c r="BN31" s="41"/>
      <c r="BO31" s="40"/>
      <c r="BP31" s="40"/>
      <c r="BQ31" s="40"/>
      <c r="BR31" s="41"/>
      <c r="BS31" s="47"/>
      <c r="BT31" s="47"/>
      <c r="BU31" s="25">
        <f t="shared" si="26"/>
        <v>10</v>
      </c>
      <c r="BV31" s="25">
        <f t="shared" si="26"/>
        <v>42.736760000000004</v>
      </c>
      <c r="BW31" s="40"/>
      <c r="BX31" s="41"/>
      <c r="BY31" s="40"/>
      <c r="BZ31" s="43"/>
      <c r="CA31" s="40"/>
      <c r="CB31" s="41"/>
      <c r="CC31" s="81"/>
      <c r="CD31" s="43"/>
      <c r="CE31" s="43"/>
      <c r="CF31" s="50"/>
      <c r="CG31" s="43"/>
      <c r="CH31" s="43"/>
      <c r="CI31" s="43">
        <v>50</v>
      </c>
      <c r="CJ31" s="41">
        <v>52.58</v>
      </c>
      <c r="CK31" s="66">
        <f t="shared" ref="CK31" si="53">CJ31/CI31*100</f>
        <v>105.15999999999998</v>
      </c>
      <c r="CL31" s="43"/>
      <c r="CM31" s="25">
        <f t="shared" si="29"/>
        <v>60</v>
      </c>
      <c r="CN31" s="41">
        <f t="shared" si="29"/>
        <v>95.316760000000002</v>
      </c>
      <c r="CO31" s="25">
        <f t="shared" si="31"/>
        <v>158.86126666666667</v>
      </c>
      <c r="CP31" s="25">
        <f t="shared" si="13"/>
        <v>35.316760000000002</v>
      </c>
      <c r="CR31" s="51"/>
      <c r="CS31" s="38"/>
      <c r="CU31" s="52"/>
      <c r="CV31" s="38"/>
      <c r="CW31" s="38"/>
      <c r="CX31" s="38"/>
      <c r="CY31" s="38"/>
      <c r="CZ31" s="28"/>
      <c r="DA31" s="28"/>
    </row>
    <row r="32" spans="1:105" ht="12.75" customHeight="1">
      <c r="A32" s="39"/>
      <c r="B32" s="147" t="s">
        <v>67</v>
      </c>
      <c r="C32" s="148"/>
      <c r="D32" s="149"/>
      <c r="E32" s="41"/>
      <c r="F32" s="41"/>
      <c r="G32" s="40"/>
      <c r="H32" s="40"/>
      <c r="I32" s="40"/>
      <c r="J32" s="41"/>
      <c r="K32" s="42"/>
      <c r="L32" s="43"/>
      <c r="M32" s="45"/>
      <c r="N32" s="46"/>
      <c r="O32" s="45"/>
      <c r="P32" s="44">
        <f t="shared" si="32"/>
        <v>0</v>
      </c>
      <c r="Q32" s="45"/>
      <c r="R32" s="46">
        <v>13</v>
      </c>
      <c r="S32" s="40"/>
      <c r="T32" s="43"/>
      <c r="U32" s="45"/>
      <c r="V32" s="46"/>
      <c r="W32" s="45"/>
      <c r="X32" s="44"/>
      <c r="Y32" s="45"/>
      <c r="Z32" s="46"/>
      <c r="AA32" s="45"/>
      <c r="AB32" s="44"/>
      <c r="AC32" s="45"/>
      <c r="AD32" s="46">
        <v>13</v>
      </c>
      <c r="AE32" s="45"/>
      <c r="AF32" s="44"/>
      <c r="AG32" s="25">
        <f t="shared" si="23"/>
        <v>0</v>
      </c>
      <c r="AH32" s="46">
        <f t="shared" si="23"/>
        <v>26</v>
      </c>
      <c r="AI32" s="46"/>
      <c r="AJ32" s="46">
        <f t="shared" si="35"/>
        <v>26</v>
      </c>
      <c r="AK32" s="45"/>
      <c r="AL32" s="46"/>
      <c r="AM32" s="45"/>
      <c r="AN32" s="40">
        <f t="shared" ref="AN32:AN46" si="54">AL32-AK32</f>
        <v>0</v>
      </c>
      <c r="AO32" s="40"/>
      <c r="AP32" s="46"/>
      <c r="AQ32" s="45"/>
      <c r="AR32" s="45">
        <f t="shared" ref="AR32:AR46" si="55">AP32-AO32</f>
        <v>0</v>
      </c>
      <c r="AS32" s="45"/>
      <c r="AT32" s="46"/>
      <c r="AU32" s="45"/>
      <c r="AV32" s="45">
        <f t="shared" ref="AV32:AV46" si="56">AT32-AS32</f>
        <v>0</v>
      </c>
      <c r="AW32" s="45"/>
      <c r="AX32" s="46"/>
      <c r="AY32" s="45"/>
      <c r="AZ32" s="45">
        <f t="shared" ref="AZ32:AZ46" si="57">AX32-AW32</f>
        <v>0</v>
      </c>
      <c r="BA32" s="25">
        <f t="shared" si="8"/>
        <v>0</v>
      </c>
      <c r="BB32" s="25">
        <f t="shared" si="51"/>
        <v>0</v>
      </c>
      <c r="BC32" s="41"/>
      <c r="BD32" s="41">
        <f t="shared" ref="BD32:BD46" si="58">BB32-BA32</f>
        <v>0</v>
      </c>
      <c r="BE32" s="40"/>
      <c r="BF32" s="41"/>
      <c r="BG32" s="40"/>
      <c r="BH32" s="40">
        <f t="shared" ref="BH32:BH46" si="59">BF32-BE32</f>
        <v>0</v>
      </c>
      <c r="BI32" s="40"/>
      <c r="BJ32" s="41"/>
      <c r="BK32" s="25"/>
      <c r="BL32" s="41">
        <f t="shared" ref="BL32:BL46" si="60">BJ32-BI32</f>
        <v>0</v>
      </c>
      <c r="BM32" s="40"/>
      <c r="BN32" s="41"/>
      <c r="BO32" s="40"/>
      <c r="BP32" s="40">
        <f t="shared" ref="BP32:BP46" si="61">BN32-BM32</f>
        <v>0</v>
      </c>
      <c r="BQ32" s="40"/>
      <c r="BR32" s="41"/>
      <c r="BS32" s="47">
        <v>0</v>
      </c>
      <c r="BT32" s="47">
        <f t="shared" si="18"/>
        <v>0</v>
      </c>
      <c r="BU32" s="25">
        <f t="shared" si="26"/>
        <v>0</v>
      </c>
      <c r="BV32" s="25">
        <f t="shared" si="26"/>
        <v>26</v>
      </c>
      <c r="BW32" s="40"/>
      <c r="BX32" s="41"/>
      <c r="BY32" s="40"/>
      <c r="BZ32" s="43">
        <f t="shared" ref="BZ32:BZ43" si="62">BX32-BW32</f>
        <v>0</v>
      </c>
      <c r="CA32" s="40"/>
      <c r="CB32" s="41"/>
      <c r="CC32" s="81"/>
      <c r="CD32" s="43"/>
      <c r="CE32" s="43"/>
      <c r="CF32" s="50"/>
      <c r="CG32" s="43"/>
      <c r="CH32" s="43"/>
      <c r="CI32" s="43"/>
      <c r="CJ32" s="50"/>
      <c r="CK32" s="43"/>
      <c r="CL32" s="43"/>
      <c r="CM32" s="25">
        <f t="shared" si="29"/>
        <v>0</v>
      </c>
      <c r="CN32" s="41">
        <f t="shared" si="29"/>
        <v>26</v>
      </c>
      <c r="CO32" s="25">
        <v>0</v>
      </c>
      <c r="CP32" s="25">
        <f t="shared" si="13"/>
        <v>26</v>
      </c>
      <c r="CR32" s="51">
        <f t="shared" si="14"/>
        <v>26</v>
      </c>
      <c r="CS32" s="38">
        <f t="shared" si="15"/>
        <v>0</v>
      </c>
      <c r="CU32" s="52">
        <f t="shared" si="16"/>
        <v>26</v>
      </c>
      <c r="CV32" s="38">
        <f t="shared" si="19"/>
        <v>26</v>
      </c>
      <c r="CW32" s="38">
        <f t="shared" si="20"/>
        <v>26</v>
      </c>
      <c r="CX32" s="38">
        <f t="shared" si="21"/>
        <v>26</v>
      </c>
      <c r="CY32" s="38">
        <f t="shared" si="22"/>
        <v>0</v>
      </c>
      <c r="CZ32" s="28"/>
      <c r="DA32" s="28"/>
    </row>
    <row r="33" spans="1:105" ht="12.75" hidden="1" customHeight="1">
      <c r="A33" s="39"/>
      <c r="B33" s="147" t="s">
        <v>68</v>
      </c>
      <c r="C33" s="148"/>
      <c r="D33" s="149"/>
      <c r="E33" s="41"/>
      <c r="F33" s="41"/>
      <c r="G33" s="40"/>
      <c r="H33" s="40">
        <f t="shared" si="0"/>
        <v>0</v>
      </c>
      <c r="I33" s="40"/>
      <c r="J33" s="41"/>
      <c r="K33" s="42" t="e">
        <f>J33/I33*100</f>
        <v>#DIV/0!</v>
      </c>
      <c r="L33" s="40">
        <f>J33-I33</f>
        <v>0</v>
      </c>
      <c r="M33" s="45">
        <f t="shared" si="50"/>
        <v>0</v>
      </c>
      <c r="N33" s="46"/>
      <c r="O33" s="45" t="e">
        <f>N33/M33*100</f>
        <v>#DIV/0!</v>
      </c>
      <c r="P33" s="44">
        <f t="shared" si="32"/>
        <v>0</v>
      </c>
      <c r="Q33" s="45"/>
      <c r="R33" s="46"/>
      <c r="S33" s="40"/>
      <c r="T33" s="43">
        <f t="shared" ref="T33:T47" si="63">R33-Q33</f>
        <v>0</v>
      </c>
      <c r="U33" s="45"/>
      <c r="V33" s="46"/>
      <c r="W33" s="45"/>
      <c r="X33" s="44">
        <f t="shared" ref="X33:X48" si="64">V33-U33</f>
        <v>0</v>
      </c>
      <c r="Y33" s="45"/>
      <c r="Z33" s="46"/>
      <c r="AA33" s="45"/>
      <c r="AB33" s="44">
        <f>Z33-Y33</f>
        <v>0</v>
      </c>
      <c r="AC33" s="45"/>
      <c r="AD33" s="46"/>
      <c r="AE33" s="45"/>
      <c r="AF33" s="44">
        <f>AD33-AC33</f>
        <v>0</v>
      </c>
      <c r="AG33" s="25">
        <f t="shared" si="23"/>
        <v>0</v>
      </c>
      <c r="AH33" s="46">
        <f t="shared" si="23"/>
        <v>0</v>
      </c>
      <c r="AI33" s="46" t="e">
        <f t="shared" si="40"/>
        <v>#DIV/0!</v>
      </c>
      <c r="AJ33" s="46">
        <f t="shared" si="35"/>
        <v>0</v>
      </c>
      <c r="AK33" s="45"/>
      <c r="AL33" s="46"/>
      <c r="AM33" s="45"/>
      <c r="AN33" s="40">
        <f t="shared" si="54"/>
        <v>0</v>
      </c>
      <c r="AO33" s="40"/>
      <c r="AP33" s="46"/>
      <c r="AQ33" s="45"/>
      <c r="AR33" s="45">
        <f t="shared" si="55"/>
        <v>0</v>
      </c>
      <c r="AS33" s="45"/>
      <c r="AT33" s="46"/>
      <c r="AU33" s="45"/>
      <c r="AV33" s="45">
        <f t="shared" si="56"/>
        <v>0</v>
      </c>
      <c r="AW33" s="45"/>
      <c r="AX33" s="46"/>
      <c r="AY33" s="45"/>
      <c r="AZ33" s="45">
        <f t="shared" si="57"/>
        <v>0</v>
      </c>
      <c r="BA33" s="25">
        <f t="shared" si="8"/>
        <v>0</v>
      </c>
      <c r="BB33" s="25">
        <f t="shared" si="51"/>
        <v>0</v>
      </c>
      <c r="BC33" s="41"/>
      <c r="BD33" s="41">
        <f t="shared" si="58"/>
        <v>0</v>
      </c>
      <c r="BE33" s="40"/>
      <c r="BF33" s="41"/>
      <c r="BG33" s="40"/>
      <c r="BH33" s="40">
        <f t="shared" si="59"/>
        <v>0</v>
      </c>
      <c r="BI33" s="40"/>
      <c r="BJ33" s="41"/>
      <c r="BK33" s="25"/>
      <c r="BL33" s="41">
        <f t="shared" si="60"/>
        <v>0</v>
      </c>
      <c r="BM33" s="40"/>
      <c r="BN33" s="41"/>
      <c r="BO33" s="40"/>
      <c r="BP33" s="40">
        <f t="shared" si="61"/>
        <v>0</v>
      </c>
      <c r="BQ33" s="40"/>
      <c r="BR33" s="41"/>
      <c r="BS33" s="47"/>
      <c r="BT33" s="47">
        <f t="shared" si="18"/>
        <v>0</v>
      </c>
      <c r="BU33" s="25">
        <f t="shared" si="26"/>
        <v>0</v>
      </c>
      <c r="BV33" s="25">
        <f t="shared" si="26"/>
        <v>0</v>
      </c>
      <c r="BW33" s="40"/>
      <c r="BX33" s="41"/>
      <c r="BY33" s="40"/>
      <c r="BZ33" s="43">
        <f t="shared" si="62"/>
        <v>0</v>
      </c>
      <c r="CA33" s="40"/>
      <c r="CB33" s="41"/>
      <c r="CC33" s="81"/>
      <c r="CD33" s="43">
        <f t="shared" si="28"/>
        <v>0</v>
      </c>
      <c r="CE33" s="43"/>
      <c r="CF33" s="50"/>
      <c r="CG33" s="43"/>
      <c r="CH33" s="43"/>
      <c r="CI33" s="43"/>
      <c r="CJ33" s="50"/>
      <c r="CK33" s="43"/>
      <c r="CL33" s="43"/>
      <c r="CM33" s="25">
        <f t="shared" si="29"/>
        <v>0</v>
      </c>
      <c r="CN33" s="41">
        <f t="shared" si="29"/>
        <v>0</v>
      </c>
      <c r="CO33" s="25">
        <v>0</v>
      </c>
      <c r="CP33" s="25">
        <f t="shared" si="13"/>
        <v>0</v>
      </c>
      <c r="CR33" s="51">
        <f t="shared" si="14"/>
        <v>0</v>
      </c>
      <c r="CS33" s="38">
        <f t="shared" si="15"/>
        <v>0</v>
      </c>
      <c r="CU33" s="52">
        <f t="shared" si="16"/>
        <v>0</v>
      </c>
      <c r="CV33" s="38">
        <f t="shared" si="19"/>
        <v>0</v>
      </c>
      <c r="CW33" s="38">
        <f t="shared" si="20"/>
        <v>0</v>
      </c>
      <c r="CX33" s="38">
        <f t="shared" si="21"/>
        <v>0</v>
      </c>
      <c r="CY33" s="38">
        <f t="shared" si="22"/>
        <v>0</v>
      </c>
      <c r="CZ33" s="28"/>
      <c r="DA33" s="28"/>
    </row>
    <row r="34" spans="1:105" ht="12.75" customHeight="1">
      <c r="A34" s="39"/>
      <c r="B34" s="171" t="s">
        <v>69</v>
      </c>
      <c r="C34" s="172"/>
      <c r="D34" s="173"/>
      <c r="E34" s="41"/>
      <c r="F34" s="41"/>
      <c r="G34" s="40"/>
      <c r="H34" s="40">
        <f t="shared" si="0"/>
        <v>0</v>
      </c>
      <c r="I34" s="40"/>
      <c r="J34" s="41"/>
      <c r="K34" s="42"/>
      <c r="L34" s="40">
        <f>J34-I34</f>
        <v>0</v>
      </c>
      <c r="M34" s="45">
        <f t="shared" si="50"/>
        <v>0</v>
      </c>
      <c r="N34" s="46"/>
      <c r="O34" s="45"/>
      <c r="P34" s="44">
        <f t="shared" si="32"/>
        <v>0</v>
      </c>
      <c r="Q34" s="45"/>
      <c r="R34" s="46"/>
      <c r="S34" s="40"/>
      <c r="T34" s="43">
        <f t="shared" si="63"/>
        <v>0</v>
      </c>
      <c r="U34" s="45"/>
      <c r="V34" s="46"/>
      <c r="W34" s="45"/>
      <c r="X34" s="44">
        <f t="shared" si="64"/>
        <v>0</v>
      </c>
      <c r="Y34" s="45"/>
      <c r="Z34" s="46"/>
      <c r="AA34" s="45"/>
      <c r="AB34" s="44">
        <f>Z34-Y34</f>
        <v>0</v>
      </c>
      <c r="AC34" s="45"/>
      <c r="AD34" s="46"/>
      <c r="AE34" s="45"/>
      <c r="AF34" s="44"/>
      <c r="AG34" s="25">
        <f t="shared" si="23"/>
        <v>0</v>
      </c>
      <c r="AH34" s="46">
        <f t="shared" si="23"/>
        <v>0</v>
      </c>
      <c r="AI34" s="46"/>
      <c r="AJ34" s="46">
        <f t="shared" si="35"/>
        <v>0</v>
      </c>
      <c r="AK34" s="45"/>
      <c r="AL34" s="46"/>
      <c r="AM34" s="45"/>
      <c r="AN34" s="40">
        <f t="shared" si="54"/>
        <v>0</v>
      </c>
      <c r="AO34" s="40"/>
      <c r="AP34" s="46"/>
      <c r="AQ34" s="45"/>
      <c r="AR34" s="45">
        <f t="shared" si="55"/>
        <v>0</v>
      </c>
      <c r="AS34" s="45"/>
      <c r="AT34" s="46"/>
      <c r="AU34" s="45"/>
      <c r="AV34" s="45">
        <f t="shared" si="56"/>
        <v>0</v>
      </c>
      <c r="AW34" s="45"/>
      <c r="AX34" s="46"/>
      <c r="AY34" s="45"/>
      <c r="AZ34" s="45">
        <f t="shared" si="57"/>
        <v>0</v>
      </c>
      <c r="BA34" s="25">
        <f t="shared" si="8"/>
        <v>0</v>
      </c>
      <c r="BB34" s="25">
        <f t="shared" si="51"/>
        <v>0</v>
      </c>
      <c r="BC34" s="41"/>
      <c r="BD34" s="41">
        <f t="shared" si="58"/>
        <v>0</v>
      </c>
      <c r="BE34" s="40"/>
      <c r="BF34" s="41"/>
      <c r="BG34" s="40"/>
      <c r="BH34" s="40">
        <f t="shared" si="59"/>
        <v>0</v>
      </c>
      <c r="BI34" s="40"/>
      <c r="BJ34" s="41"/>
      <c r="BK34" s="25"/>
      <c r="BL34" s="41">
        <f t="shared" si="60"/>
        <v>0</v>
      </c>
      <c r="BM34" s="40"/>
      <c r="BN34" s="41"/>
      <c r="BO34" s="40"/>
      <c r="BP34" s="40">
        <f t="shared" si="61"/>
        <v>0</v>
      </c>
      <c r="BQ34" s="40"/>
      <c r="BR34" s="41"/>
      <c r="BS34" s="47">
        <v>0</v>
      </c>
      <c r="BT34" s="47">
        <f t="shared" si="18"/>
        <v>0</v>
      </c>
      <c r="BU34" s="25">
        <f t="shared" si="26"/>
        <v>0</v>
      </c>
      <c r="BV34" s="25">
        <f t="shared" si="26"/>
        <v>0</v>
      </c>
      <c r="BW34" s="40"/>
      <c r="BX34" s="41"/>
      <c r="BY34" s="40"/>
      <c r="BZ34" s="43">
        <f t="shared" si="62"/>
        <v>0</v>
      </c>
      <c r="CA34" s="40">
        <v>97</v>
      </c>
      <c r="CB34" s="41">
        <v>95.456000000000003</v>
      </c>
      <c r="CC34" s="81">
        <v>31.292670000000001</v>
      </c>
      <c r="CD34" s="43">
        <f t="shared" si="28"/>
        <v>-1.5439999999999969</v>
      </c>
      <c r="CE34" s="43">
        <v>20</v>
      </c>
      <c r="CF34" s="50">
        <v>19</v>
      </c>
      <c r="CG34" s="43"/>
      <c r="CH34" s="43"/>
      <c r="CI34" s="43"/>
      <c r="CJ34" s="50"/>
      <c r="CK34" s="43"/>
      <c r="CL34" s="43"/>
      <c r="CM34" s="25">
        <f t="shared" si="29"/>
        <v>117</v>
      </c>
      <c r="CN34" s="41">
        <f t="shared" si="29"/>
        <v>114.456</v>
      </c>
      <c r="CO34" s="25">
        <f t="shared" si="31"/>
        <v>97.825641025641033</v>
      </c>
      <c r="CP34" s="25">
        <f t="shared" si="13"/>
        <v>-2.5439999999999969</v>
      </c>
      <c r="CR34" s="51">
        <f t="shared" si="14"/>
        <v>114.456</v>
      </c>
      <c r="CS34" s="38">
        <f t="shared" si="15"/>
        <v>117</v>
      </c>
      <c r="CU34" s="52">
        <f t="shared" si="16"/>
        <v>114.456</v>
      </c>
      <c r="CV34" s="38">
        <f t="shared" si="19"/>
        <v>114.456</v>
      </c>
      <c r="CW34" s="38">
        <f t="shared" si="20"/>
        <v>114.456</v>
      </c>
      <c r="CX34" s="38">
        <f t="shared" si="21"/>
        <v>0</v>
      </c>
      <c r="CY34" s="38">
        <f t="shared" si="22"/>
        <v>117</v>
      </c>
      <c r="CZ34" s="28"/>
      <c r="DA34" s="28"/>
    </row>
    <row r="35" spans="1:105" ht="12.75" customHeight="1">
      <c r="A35" s="39"/>
      <c r="B35" s="171" t="s">
        <v>70</v>
      </c>
      <c r="C35" s="172"/>
      <c r="D35" s="173"/>
      <c r="E35" s="40"/>
      <c r="F35" s="41"/>
      <c r="G35" s="40"/>
      <c r="H35" s="40">
        <f t="shared" si="0"/>
        <v>0</v>
      </c>
      <c r="I35" s="40"/>
      <c r="J35" s="41"/>
      <c r="K35" s="42"/>
      <c r="L35" s="40"/>
      <c r="M35" s="45">
        <f t="shared" si="50"/>
        <v>0</v>
      </c>
      <c r="N35" s="46"/>
      <c r="O35" s="45"/>
      <c r="P35" s="44">
        <f t="shared" si="32"/>
        <v>0</v>
      </c>
      <c r="Q35" s="45"/>
      <c r="R35" s="46"/>
      <c r="S35" s="45"/>
      <c r="T35" s="43">
        <f t="shared" si="63"/>
        <v>0</v>
      </c>
      <c r="U35" s="45"/>
      <c r="V35" s="46"/>
      <c r="W35" s="45"/>
      <c r="X35" s="44">
        <f t="shared" si="64"/>
        <v>0</v>
      </c>
      <c r="Y35" s="45"/>
      <c r="Z35" s="46"/>
      <c r="AA35" s="45"/>
      <c r="AB35" s="44"/>
      <c r="AC35" s="45"/>
      <c r="AD35" s="46"/>
      <c r="AE35" s="45"/>
      <c r="AF35" s="44">
        <f>AD35-AC35</f>
        <v>0</v>
      </c>
      <c r="AG35" s="25">
        <f t="shared" si="23"/>
        <v>0</v>
      </c>
      <c r="AH35" s="46">
        <f t="shared" si="23"/>
        <v>0</v>
      </c>
      <c r="AI35" s="46"/>
      <c r="AJ35" s="46">
        <f t="shared" si="35"/>
        <v>0</v>
      </c>
      <c r="AK35" s="45"/>
      <c r="AL35" s="46"/>
      <c r="AM35" s="45"/>
      <c r="AN35" s="40">
        <f t="shared" si="54"/>
        <v>0</v>
      </c>
      <c r="AO35" s="40"/>
      <c r="AP35" s="46"/>
      <c r="AQ35" s="45"/>
      <c r="AR35" s="45">
        <f t="shared" si="55"/>
        <v>0</v>
      </c>
      <c r="AS35" s="45"/>
      <c r="AT35" s="46"/>
      <c r="AU35" s="45"/>
      <c r="AV35" s="45">
        <f t="shared" si="56"/>
        <v>0</v>
      </c>
      <c r="AW35" s="45"/>
      <c r="AX35" s="46"/>
      <c r="AY35" s="45"/>
      <c r="AZ35" s="45">
        <f t="shared" si="57"/>
        <v>0</v>
      </c>
      <c r="BA35" s="25">
        <f t="shared" si="8"/>
        <v>0</v>
      </c>
      <c r="BB35" s="25">
        <f t="shared" si="51"/>
        <v>0</v>
      </c>
      <c r="BC35" s="41"/>
      <c r="BD35" s="41">
        <f t="shared" si="58"/>
        <v>0</v>
      </c>
      <c r="BE35" s="40"/>
      <c r="BF35" s="46"/>
      <c r="BG35" s="45"/>
      <c r="BH35" s="45">
        <f t="shared" si="59"/>
        <v>0</v>
      </c>
      <c r="BI35" s="45"/>
      <c r="BJ35" s="46"/>
      <c r="BK35" s="60"/>
      <c r="BL35" s="46">
        <f t="shared" si="60"/>
        <v>0</v>
      </c>
      <c r="BM35" s="45"/>
      <c r="BN35" s="46"/>
      <c r="BO35" s="45"/>
      <c r="BP35" s="45">
        <f t="shared" si="61"/>
        <v>0</v>
      </c>
      <c r="BQ35" s="45"/>
      <c r="BR35" s="46"/>
      <c r="BS35" s="72">
        <v>0</v>
      </c>
      <c r="BT35" s="47">
        <f t="shared" si="18"/>
        <v>0</v>
      </c>
      <c r="BU35" s="25">
        <f t="shared" si="26"/>
        <v>0</v>
      </c>
      <c r="BV35" s="25">
        <f t="shared" si="26"/>
        <v>0</v>
      </c>
      <c r="BW35" s="40"/>
      <c r="BX35" s="41"/>
      <c r="BY35" s="40"/>
      <c r="BZ35" s="43">
        <f t="shared" si="62"/>
        <v>0</v>
      </c>
      <c r="CA35" s="45">
        <v>440</v>
      </c>
      <c r="CB35" s="46">
        <v>441.83109000000002</v>
      </c>
      <c r="CC35" s="81">
        <f t="shared" ref="CC35:CC41" si="65">CB35/CA35*100</f>
        <v>100.41615681818182</v>
      </c>
      <c r="CD35" s="44"/>
      <c r="CE35" s="44"/>
      <c r="CF35" s="49"/>
      <c r="CG35" s="44"/>
      <c r="CH35" s="44"/>
      <c r="CI35" s="44"/>
      <c r="CJ35" s="49"/>
      <c r="CK35" s="44"/>
      <c r="CL35" s="44"/>
      <c r="CM35" s="25">
        <f t="shared" si="29"/>
        <v>440</v>
      </c>
      <c r="CN35" s="41">
        <f t="shared" si="29"/>
        <v>441.83109000000002</v>
      </c>
      <c r="CO35" s="25">
        <f t="shared" si="31"/>
        <v>100.41615681818182</v>
      </c>
      <c r="CP35" s="25">
        <f t="shared" si="13"/>
        <v>1.8310900000000174</v>
      </c>
      <c r="CR35" s="51">
        <f t="shared" si="14"/>
        <v>441.83109000000002</v>
      </c>
      <c r="CS35" s="38">
        <f t="shared" si="15"/>
        <v>440</v>
      </c>
      <c r="CU35" s="52">
        <f t="shared" si="16"/>
        <v>441.83109000000002</v>
      </c>
      <c r="CV35" s="38">
        <f t="shared" si="19"/>
        <v>441.83109000000002</v>
      </c>
      <c r="CW35" s="38">
        <f t="shared" si="20"/>
        <v>441.83109000000002</v>
      </c>
      <c r="CX35" s="38">
        <f t="shared" si="21"/>
        <v>0</v>
      </c>
      <c r="CY35" s="38">
        <f t="shared" si="22"/>
        <v>440</v>
      </c>
      <c r="CZ35" s="28"/>
      <c r="DA35" s="28"/>
    </row>
    <row r="36" spans="1:105" ht="12.75" hidden="1">
      <c r="A36" s="39"/>
      <c r="B36" s="171" t="s">
        <v>71</v>
      </c>
      <c r="C36" s="172"/>
      <c r="D36" s="173"/>
      <c r="E36" s="40"/>
      <c r="F36" s="41"/>
      <c r="G36" s="40"/>
      <c r="H36" s="40">
        <f t="shared" si="0"/>
        <v>0</v>
      </c>
      <c r="I36" s="40"/>
      <c r="J36" s="41"/>
      <c r="K36" s="42"/>
      <c r="L36" s="40"/>
      <c r="M36" s="40">
        <f t="shared" si="50"/>
        <v>0</v>
      </c>
      <c r="N36" s="46"/>
      <c r="O36" s="45"/>
      <c r="P36" s="44">
        <f>N36-M36</f>
        <v>0</v>
      </c>
      <c r="Q36" s="45"/>
      <c r="R36" s="46"/>
      <c r="S36" s="45"/>
      <c r="T36" s="43">
        <f t="shared" si="63"/>
        <v>0</v>
      </c>
      <c r="U36" s="45"/>
      <c r="V36" s="46"/>
      <c r="W36" s="45"/>
      <c r="X36" s="44">
        <f t="shared" si="64"/>
        <v>0</v>
      </c>
      <c r="Y36" s="45"/>
      <c r="Z36" s="46"/>
      <c r="AA36" s="45"/>
      <c r="AB36" s="44">
        <f t="shared" ref="AB36:AB49" si="66">Z36-Y36</f>
        <v>0</v>
      </c>
      <c r="AC36" s="45"/>
      <c r="AD36" s="46"/>
      <c r="AE36" s="45"/>
      <c r="AF36" s="44"/>
      <c r="AG36" s="25">
        <f t="shared" si="23"/>
        <v>0</v>
      </c>
      <c r="AH36" s="46">
        <f t="shared" si="23"/>
        <v>0</v>
      </c>
      <c r="AI36" s="46"/>
      <c r="AJ36" s="46">
        <f t="shared" si="35"/>
        <v>0</v>
      </c>
      <c r="AK36" s="45"/>
      <c r="AL36" s="46"/>
      <c r="AM36" s="45"/>
      <c r="AN36" s="40">
        <f t="shared" si="54"/>
        <v>0</v>
      </c>
      <c r="AO36" s="40"/>
      <c r="AP36" s="46"/>
      <c r="AQ36" s="45"/>
      <c r="AR36" s="45">
        <f t="shared" si="55"/>
        <v>0</v>
      </c>
      <c r="AS36" s="45"/>
      <c r="AT36" s="46"/>
      <c r="AU36" s="45"/>
      <c r="AV36" s="45">
        <f t="shared" si="56"/>
        <v>0</v>
      </c>
      <c r="AW36" s="45"/>
      <c r="AX36" s="46"/>
      <c r="AY36" s="45"/>
      <c r="AZ36" s="45">
        <f t="shared" si="57"/>
        <v>0</v>
      </c>
      <c r="BA36" s="25">
        <f t="shared" si="8"/>
        <v>0</v>
      </c>
      <c r="BB36" s="25">
        <f t="shared" si="51"/>
        <v>0</v>
      </c>
      <c r="BC36" s="41"/>
      <c r="BD36" s="41">
        <f t="shared" si="58"/>
        <v>0</v>
      </c>
      <c r="BE36" s="40"/>
      <c r="BF36" s="46"/>
      <c r="BG36" s="45"/>
      <c r="BH36" s="45">
        <f t="shared" si="59"/>
        <v>0</v>
      </c>
      <c r="BI36" s="45"/>
      <c r="BJ36" s="46"/>
      <c r="BK36" s="60"/>
      <c r="BL36" s="46">
        <f t="shared" si="60"/>
        <v>0</v>
      </c>
      <c r="BM36" s="45"/>
      <c r="BN36" s="46"/>
      <c r="BO36" s="45"/>
      <c r="BP36" s="45">
        <f t="shared" si="61"/>
        <v>0</v>
      </c>
      <c r="BQ36" s="45"/>
      <c r="BR36" s="46"/>
      <c r="BS36" s="72"/>
      <c r="BT36" s="47">
        <f t="shared" si="18"/>
        <v>0</v>
      </c>
      <c r="BU36" s="25">
        <f t="shared" si="26"/>
        <v>0</v>
      </c>
      <c r="BV36" s="25">
        <f t="shared" si="26"/>
        <v>0</v>
      </c>
      <c r="BW36" s="40"/>
      <c r="BX36" s="41"/>
      <c r="BY36" s="40"/>
      <c r="BZ36" s="43">
        <f t="shared" si="62"/>
        <v>0</v>
      </c>
      <c r="CA36" s="45"/>
      <c r="CB36" s="46"/>
      <c r="CC36" s="81"/>
      <c r="CD36" s="44"/>
      <c r="CE36" s="44"/>
      <c r="CF36" s="49"/>
      <c r="CG36" s="44"/>
      <c r="CH36" s="44"/>
      <c r="CI36" s="44"/>
      <c r="CJ36" s="49"/>
      <c r="CK36" s="44"/>
      <c r="CL36" s="44"/>
      <c r="CM36" s="25">
        <f t="shared" si="29"/>
        <v>0</v>
      </c>
      <c r="CN36" s="41">
        <f t="shared" si="29"/>
        <v>0</v>
      </c>
      <c r="CO36" s="25">
        <v>0</v>
      </c>
      <c r="CP36" s="25">
        <f t="shared" si="13"/>
        <v>0</v>
      </c>
      <c r="CR36" s="51">
        <f t="shared" si="14"/>
        <v>0</v>
      </c>
      <c r="CS36" s="38">
        <f t="shared" si="15"/>
        <v>0</v>
      </c>
      <c r="CU36" s="52">
        <f t="shared" si="16"/>
        <v>0</v>
      </c>
      <c r="CV36" s="38">
        <f t="shared" si="19"/>
        <v>0</v>
      </c>
      <c r="CW36" s="38">
        <f t="shared" si="20"/>
        <v>0</v>
      </c>
      <c r="CX36" s="38">
        <f t="shared" si="21"/>
        <v>0</v>
      </c>
      <c r="CY36" s="38">
        <f t="shared" si="22"/>
        <v>0</v>
      </c>
      <c r="CZ36" s="28"/>
      <c r="DA36" s="28"/>
    </row>
    <row r="37" spans="1:105" ht="13.5" customHeight="1">
      <c r="A37" s="39"/>
      <c r="B37" s="171" t="s">
        <v>72</v>
      </c>
      <c r="C37" s="172"/>
      <c r="D37" s="173"/>
      <c r="E37" s="41">
        <v>5</v>
      </c>
      <c r="F37" s="41">
        <v>3.8000000000000002E-4</v>
      </c>
      <c r="G37" s="40"/>
      <c r="H37" s="40">
        <f t="shared" si="0"/>
        <v>-4.9996200000000002</v>
      </c>
      <c r="I37" s="40">
        <v>28</v>
      </c>
      <c r="J37" s="41">
        <v>69.376999999999995</v>
      </c>
      <c r="K37" s="42">
        <f>J37/I37*100</f>
        <v>247.77499999999998</v>
      </c>
      <c r="L37" s="40">
        <f>J37-I37</f>
        <v>41.376999999999995</v>
      </c>
      <c r="M37" s="40">
        <v>23</v>
      </c>
      <c r="N37" s="46"/>
      <c r="O37" s="45"/>
      <c r="P37" s="44">
        <f>N37-M37</f>
        <v>-23</v>
      </c>
      <c r="Q37" s="45">
        <v>36</v>
      </c>
      <c r="R37" s="46">
        <v>85.259</v>
      </c>
      <c r="S37" s="45">
        <f>R37/Q37*100</f>
        <v>236.83055555555558</v>
      </c>
      <c r="T37" s="43">
        <f t="shared" si="63"/>
        <v>49.259</v>
      </c>
      <c r="U37" s="45">
        <v>10</v>
      </c>
      <c r="V37" s="46">
        <v>22.9588</v>
      </c>
      <c r="W37" s="45">
        <f t="shared" ref="W37" si="67">V37/U37*100</f>
        <v>229.58799999999999</v>
      </c>
      <c r="X37" s="44">
        <f t="shared" si="64"/>
        <v>12.9588</v>
      </c>
      <c r="Y37" s="45">
        <v>15</v>
      </c>
      <c r="Z37" s="46">
        <v>30.337</v>
      </c>
      <c r="AA37" s="45"/>
      <c r="AB37" s="44">
        <f t="shared" si="66"/>
        <v>15.337</v>
      </c>
      <c r="AC37" s="45">
        <v>15</v>
      </c>
      <c r="AD37" s="46">
        <v>13.898999999999999</v>
      </c>
      <c r="AE37" s="45">
        <f>AD37/AC37*100</f>
        <v>92.66</v>
      </c>
      <c r="AF37" s="44">
        <f>AD37-AC37</f>
        <v>-1.1010000000000009</v>
      </c>
      <c r="AG37" s="25">
        <f t="shared" si="23"/>
        <v>132</v>
      </c>
      <c r="AH37" s="46">
        <f t="shared" si="23"/>
        <v>221.83117999999999</v>
      </c>
      <c r="AI37" s="46">
        <f t="shared" si="40"/>
        <v>168.05392424242422</v>
      </c>
      <c r="AJ37" s="46">
        <f t="shared" si="35"/>
        <v>89.831179999999989</v>
      </c>
      <c r="AK37" s="45"/>
      <c r="AL37" s="46"/>
      <c r="AM37" s="45"/>
      <c r="AN37" s="40">
        <f t="shared" si="54"/>
        <v>0</v>
      </c>
      <c r="AO37" s="40"/>
      <c r="AP37" s="46"/>
      <c r="AQ37" s="45"/>
      <c r="AR37" s="45">
        <f t="shared" si="55"/>
        <v>0</v>
      </c>
      <c r="AS37" s="45"/>
      <c r="AT37" s="46"/>
      <c r="AU37" s="45"/>
      <c r="AV37" s="45">
        <f t="shared" si="56"/>
        <v>0</v>
      </c>
      <c r="AW37" s="45"/>
      <c r="AX37" s="46"/>
      <c r="AY37" s="45"/>
      <c r="AZ37" s="45">
        <f t="shared" si="57"/>
        <v>0</v>
      </c>
      <c r="BA37" s="25">
        <f t="shared" si="8"/>
        <v>0</v>
      </c>
      <c r="BB37" s="25">
        <f t="shared" si="51"/>
        <v>0</v>
      </c>
      <c r="BC37" s="41"/>
      <c r="BD37" s="41">
        <f t="shared" si="58"/>
        <v>0</v>
      </c>
      <c r="BE37" s="40"/>
      <c r="BF37" s="46"/>
      <c r="BG37" s="45"/>
      <c r="BH37" s="45">
        <f t="shared" si="59"/>
        <v>0</v>
      </c>
      <c r="BI37" s="45"/>
      <c r="BJ37" s="46"/>
      <c r="BK37" s="60"/>
      <c r="BL37" s="46">
        <f t="shared" si="60"/>
        <v>0</v>
      </c>
      <c r="BM37" s="45"/>
      <c r="BN37" s="46"/>
      <c r="BO37" s="45"/>
      <c r="BP37" s="45">
        <f t="shared" si="61"/>
        <v>0</v>
      </c>
      <c r="BQ37" s="45"/>
      <c r="BR37" s="46"/>
      <c r="BS37" s="72">
        <v>0</v>
      </c>
      <c r="BT37" s="47">
        <f t="shared" si="18"/>
        <v>0</v>
      </c>
      <c r="BU37" s="25">
        <f t="shared" si="26"/>
        <v>132</v>
      </c>
      <c r="BV37" s="25">
        <f t="shared" si="26"/>
        <v>221.83117999999999</v>
      </c>
      <c r="BW37" s="40"/>
      <c r="BX37" s="41"/>
      <c r="BY37" s="40"/>
      <c r="BZ37" s="43">
        <f t="shared" si="62"/>
        <v>0</v>
      </c>
      <c r="CA37" s="45"/>
      <c r="CB37" s="46"/>
      <c r="CC37" s="81"/>
      <c r="CD37" s="44">
        <f t="shared" si="28"/>
        <v>0</v>
      </c>
      <c r="CE37" s="44"/>
      <c r="CF37" s="49"/>
      <c r="CG37" s="44"/>
      <c r="CH37" s="44"/>
      <c r="CI37" s="44"/>
      <c r="CJ37" s="49"/>
      <c r="CK37" s="44"/>
      <c r="CL37" s="44"/>
      <c r="CM37" s="25">
        <f t="shared" si="29"/>
        <v>132</v>
      </c>
      <c r="CN37" s="41">
        <f t="shared" si="29"/>
        <v>221.83117999999999</v>
      </c>
      <c r="CO37" s="25">
        <f t="shared" si="31"/>
        <v>168.05392424242422</v>
      </c>
      <c r="CP37" s="25">
        <f t="shared" si="13"/>
        <v>89.831179999999989</v>
      </c>
      <c r="CR37" s="51">
        <f t="shared" si="14"/>
        <v>221.83117999999999</v>
      </c>
      <c r="CS37" s="38">
        <f t="shared" si="15"/>
        <v>132</v>
      </c>
      <c r="CU37" s="52">
        <f t="shared" si="16"/>
        <v>221.83117999999999</v>
      </c>
      <c r="CV37" s="38">
        <f t="shared" si="19"/>
        <v>221.83117999999999</v>
      </c>
      <c r="CW37" s="38">
        <f t="shared" si="20"/>
        <v>221.83117999999999</v>
      </c>
      <c r="CX37" s="38">
        <f t="shared" si="21"/>
        <v>221.83117999999999</v>
      </c>
      <c r="CY37" s="38">
        <f t="shared" si="22"/>
        <v>132</v>
      </c>
      <c r="CZ37" s="28"/>
      <c r="DA37" s="28"/>
    </row>
    <row r="38" spans="1:105" ht="12.75">
      <c r="A38" s="39"/>
      <c r="B38" s="171" t="s">
        <v>73</v>
      </c>
      <c r="C38" s="172"/>
      <c r="D38" s="173"/>
      <c r="E38" s="41"/>
      <c r="F38" s="41"/>
      <c r="G38" s="40"/>
      <c r="H38" s="40">
        <f t="shared" si="0"/>
        <v>0</v>
      </c>
      <c r="I38" s="40"/>
      <c r="J38" s="41"/>
      <c r="K38" s="42"/>
      <c r="L38" s="40">
        <f>J38-I38</f>
        <v>0</v>
      </c>
      <c r="M38" s="40">
        <f t="shared" si="50"/>
        <v>0</v>
      </c>
      <c r="N38" s="46"/>
      <c r="O38" s="45"/>
      <c r="P38" s="44">
        <f t="shared" si="32"/>
        <v>0</v>
      </c>
      <c r="Q38" s="45"/>
      <c r="R38" s="46"/>
      <c r="S38" s="45"/>
      <c r="T38" s="43">
        <f t="shared" si="63"/>
        <v>0</v>
      </c>
      <c r="U38" s="45"/>
      <c r="V38" s="46"/>
      <c r="W38" s="45"/>
      <c r="X38" s="44">
        <f t="shared" si="64"/>
        <v>0</v>
      </c>
      <c r="Y38" s="45"/>
      <c r="Z38" s="46"/>
      <c r="AA38" s="45"/>
      <c r="AB38" s="44">
        <f t="shared" si="66"/>
        <v>0</v>
      </c>
      <c r="AC38" s="45"/>
      <c r="AD38" s="46"/>
      <c r="AE38" s="45"/>
      <c r="AF38" s="44">
        <f>AD38-AC38</f>
        <v>0</v>
      </c>
      <c r="AG38" s="25">
        <f t="shared" si="23"/>
        <v>0</v>
      </c>
      <c r="AH38" s="46">
        <f t="shared" si="23"/>
        <v>0</v>
      </c>
      <c r="AI38" s="46"/>
      <c r="AJ38" s="46">
        <f t="shared" si="35"/>
        <v>0</v>
      </c>
      <c r="AK38" s="45"/>
      <c r="AL38" s="46"/>
      <c r="AM38" s="45"/>
      <c r="AN38" s="40">
        <f t="shared" si="54"/>
        <v>0</v>
      </c>
      <c r="AO38" s="40"/>
      <c r="AP38" s="46"/>
      <c r="AQ38" s="45"/>
      <c r="AR38" s="45">
        <f t="shared" si="55"/>
        <v>0</v>
      </c>
      <c r="AS38" s="45"/>
      <c r="AT38" s="46"/>
      <c r="AU38" s="45"/>
      <c r="AV38" s="45">
        <f t="shared" si="56"/>
        <v>0</v>
      </c>
      <c r="AW38" s="45"/>
      <c r="AX38" s="46"/>
      <c r="AY38" s="45"/>
      <c r="AZ38" s="45">
        <f t="shared" si="57"/>
        <v>0</v>
      </c>
      <c r="BA38" s="25">
        <f t="shared" si="8"/>
        <v>0</v>
      </c>
      <c r="BB38" s="25">
        <f t="shared" si="51"/>
        <v>0</v>
      </c>
      <c r="BC38" s="41"/>
      <c r="BD38" s="41">
        <f t="shared" si="58"/>
        <v>0</v>
      </c>
      <c r="BE38" s="40"/>
      <c r="BF38" s="46"/>
      <c r="BG38" s="45"/>
      <c r="BH38" s="45">
        <f t="shared" si="59"/>
        <v>0</v>
      </c>
      <c r="BI38" s="45"/>
      <c r="BJ38" s="46"/>
      <c r="BK38" s="60"/>
      <c r="BL38" s="46">
        <f t="shared" si="60"/>
        <v>0</v>
      </c>
      <c r="BM38" s="45"/>
      <c r="BN38" s="46"/>
      <c r="BO38" s="45"/>
      <c r="BP38" s="45">
        <f t="shared" si="61"/>
        <v>0</v>
      </c>
      <c r="BQ38" s="45"/>
      <c r="BR38" s="46"/>
      <c r="BS38" s="72">
        <v>0</v>
      </c>
      <c r="BT38" s="47">
        <f t="shared" si="18"/>
        <v>0</v>
      </c>
      <c r="BU38" s="25">
        <f t="shared" si="26"/>
        <v>0</v>
      </c>
      <c r="BV38" s="25">
        <f t="shared" si="26"/>
        <v>0</v>
      </c>
      <c r="BW38" s="41">
        <v>1.8</v>
      </c>
      <c r="BX38" s="41">
        <v>1.8</v>
      </c>
      <c r="BY38" s="42"/>
      <c r="BZ38" s="43">
        <f t="shared" si="62"/>
        <v>0</v>
      </c>
      <c r="CA38" s="45">
        <v>18</v>
      </c>
      <c r="CB38" s="46">
        <v>17.37744</v>
      </c>
      <c r="CC38" s="81">
        <f t="shared" si="65"/>
        <v>96.541333333333341</v>
      </c>
      <c r="CD38" s="44">
        <f t="shared" si="28"/>
        <v>-0.62256</v>
      </c>
      <c r="CE38" s="44"/>
      <c r="CF38" s="49"/>
      <c r="CG38" s="44"/>
      <c r="CH38" s="44"/>
      <c r="CI38" s="44"/>
      <c r="CJ38" s="49"/>
      <c r="CK38" s="44"/>
      <c r="CL38" s="44"/>
      <c r="CM38" s="25">
        <f t="shared" si="29"/>
        <v>19.8</v>
      </c>
      <c r="CN38" s="41">
        <f t="shared" si="29"/>
        <v>19.177440000000001</v>
      </c>
      <c r="CO38" s="25">
        <f t="shared" si="31"/>
        <v>96.855757575757579</v>
      </c>
      <c r="CP38" s="25">
        <f t="shared" si="13"/>
        <v>-0.62256</v>
      </c>
      <c r="CR38" s="51">
        <f t="shared" si="14"/>
        <v>19.177440000000001</v>
      </c>
      <c r="CS38" s="38">
        <f t="shared" si="15"/>
        <v>19.8</v>
      </c>
      <c r="CU38" s="52">
        <f t="shared" si="16"/>
        <v>19.177440000000001</v>
      </c>
      <c r="CV38" s="38">
        <f t="shared" si="19"/>
        <v>19.177440000000001</v>
      </c>
      <c r="CW38" s="38">
        <f t="shared" si="20"/>
        <v>19.177440000000001</v>
      </c>
      <c r="CX38" s="38">
        <f t="shared" si="21"/>
        <v>0</v>
      </c>
      <c r="CY38" s="38">
        <f t="shared" si="22"/>
        <v>19.8</v>
      </c>
      <c r="CZ38" s="28"/>
      <c r="DA38" s="28"/>
    </row>
    <row r="39" spans="1:105" ht="12.75">
      <c r="A39" s="39"/>
      <c r="B39" s="171" t="s">
        <v>74</v>
      </c>
      <c r="C39" s="172"/>
      <c r="D39" s="173"/>
      <c r="E39" s="41"/>
      <c r="F39" s="41"/>
      <c r="G39" s="40"/>
      <c r="H39" s="40">
        <f t="shared" si="0"/>
        <v>0</v>
      </c>
      <c r="I39" s="40"/>
      <c r="J39" s="41">
        <v>4.99756</v>
      </c>
      <c r="K39" s="42"/>
      <c r="L39" s="40"/>
      <c r="M39" s="40">
        <v>0</v>
      </c>
      <c r="N39" s="46">
        <v>4.1500000000000004</v>
      </c>
      <c r="O39" s="45"/>
      <c r="P39" s="44"/>
      <c r="Q39" s="45"/>
      <c r="R39" s="46">
        <v>11.6</v>
      </c>
      <c r="S39" s="45"/>
      <c r="T39" s="43"/>
      <c r="U39" s="45"/>
      <c r="V39" s="46"/>
      <c r="W39" s="45"/>
      <c r="X39" s="44">
        <f t="shared" si="64"/>
        <v>0</v>
      </c>
      <c r="Y39" s="45"/>
      <c r="Z39" s="46">
        <v>50</v>
      </c>
      <c r="AA39" s="45"/>
      <c r="AB39" s="44">
        <f t="shared" si="66"/>
        <v>50</v>
      </c>
      <c r="AC39" s="45"/>
      <c r="AD39" s="46">
        <v>7.5</v>
      </c>
      <c r="AE39" s="45"/>
      <c r="AF39" s="44"/>
      <c r="AG39" s="25">
        <f t="shared" si="23"/>
        <v>0</v>
      </c>
      <c r="AH39" s="46">
        <f t="shared" si="23"/>
        <v>78.247559999999993</v>
      </c>
      <c r="AI39" s="46"/>
      <c r="AJ39" s="46">
        <f t="shared" si="35"/>
        <v>78.247559999999993</v>
      </c>
      <c r="AK39" s="45"/>
      <c r="AL39" s="46"/>
      <c r="AM39" s="45"/>
      <c r="AN39" s="40">
        <f t="shared" si="54"/>
        <v>0</v>
      </c>
      <c r="AO39" s="40"/>
      <c r="AP39" s="46"/>
      <c r="AQ39" s="45"/>
      <c r="AR39" s="45">
        <f t="shared" si="55"/>
        <v>0</v>
      </c>
      <c r="AS39" s="45"/>
      <c r="AT39" s="46"/>
      <c r="AU39" s="45"/>
      <c r="AV39" s="45">
        <f t="shared" si="56"/>
        <v>0</v>
      </c>
      <c r="AW39" s="45"/>
      <c r="AX39" s="46"/>
      <c r="AY39" s="45"/>
      <c r="AZ39" s="45">
        <f t="shared" si="57"/>
        <v>0</v>
      </c>
      <c r="BA39" s="25">
        <f t="shared" si="8"/>
        <v>0</v>
      </c>
      <c r="BB39" s="25">
        <f t="shared" si="51"/>
        <v>0</v>
      </c>
      <c r="BC39" s="41"/>
      <c r="BD39" s="41">
        <f t="shared" si="58"/>
        <v>0</v>
      </c>
      <c r="BE39" s="40"/>
      <c r="BF39" s="46"/>
      <c r="BG39" s="45"/>
      <c r="BH39" s="45">
        <f t="shared" si="59"/>
        <v>0</v>
      </c>
      <c r="BI39" s="45"/>
      <c r="BJ39" s="46"/>
      <c r="BK39" s="60"/>
      <c r="BL39" s="46">
        <f t="shared" si="60"/>
        <v>0</v>
      </c>
      <c r="BM39" s="45"/>
      <c r="BN39" s="46"/>
      <c r="BO39" s="45"/>
      <c r="BP39" s="45">
        <f t="shared" si="61"/>
        <v>0</v>
      </c>
      <c r="BQ39" s="45"/>
      <c r="BR39" s="46"/>
      <c r="BS39" s="72"/>
      <c r="BT39" s="47">
        <f t="shared" si="18"/>
        <v>0</v>
      </c>
      <c r="BU39" s="25">
        <f t="shared" si="26"/>
        <v>0</v>
      </c>
      <c r="BV39" s="25">
        <f t="shared" si="26"/>
        <v>78.247559999999993</v>
      </c>
      <c r="BW39" s="40"/>
      <c r="BX39" s="41"/>
      <c r="BY39" s="40"/>
      <c r="BZ39" s="43">
        <f t="shared" si="62"/>
        <v>0</v>
      </c>
      <c r="CA39" s="45"/>
      <c r="CB39" s="46"/>
      <c r="CC39" s="81"/>
      <c r="CD39" s="44"/>
      <c r="CE39" s="44"/>
      <c r="CF39" s="49"/>
      <c r="CG39" s="44"/>
      <c r="CH39" s="44"/>
      <c r="CI39" s="44"/>
      <c r="CJ39" s="49"/>
      <c r="CK39" s="44"/>
      <c r="CL39" s="44"/>
      <c r="CM39" s="25">
        <f t="shared" si="29"/>
        <v>0</v>
      </c>
      <c r="CN39" s="41">
        <f t="shared" si="29"/>
        <v>78.247559999999993</v>
      </c>
      <c r="CO39" s="25">
        <v>0</v>
      </c>
      <c r="CP39" s="25">
        <f t="shared" si="13"/>
        <v>78.247559999999993</v>
      </c>
      <c r="CR39" s="51">
        <f t="shared" si="14"/>
        <v>78.247559999999993</v>
      </c>
      <c r="CS39" s="38">
        <f t="shared" si="15"/>
        <v>0</v>
      </c>
      <c r="CU39" s="52">
        <f t="shared" si="16"/>
        <v>78.247559999999993</v>
      </c>
      <c r="CV39" s="38">
        <f t="shared" si="19"/>
        <v>78.247559999999993</v>
      </c>
      <c r="CW39" s="38">
        <f t="shared" si="20"/>
        <v>78.247559999999993</v>
      </c>
      <c r="CX39" s="38">
        <f t="shared" si="21"/>
        <v>78.247559999999993</v>
      </c>
      <c r="CY39" s="38">
        <f t="shared" si="22"/>
        <v>0</v>
      </c>
      <c r="CZ39" s="28"/>
      <c r="DA39" s="28"/>
    </row>
    <row r="40" spans="1:105" ht="12.75" hidden="1">
      <c r="A40" s="39"/>
      <c r="B40" s="171" t="s">
        <v>75</v>
      </c>
      <c r="C40" s="172"/>
      <c r="D40" s="173"/>
      <c r="E40" s="41"/>
      <c r="F40" s="41"/>
      <c r="G40" s="40"/>
      <c r="H40" s="40">
        <f t="shared" si="0"/>
        <v>0</v>
      </c>
      <c r="I40" s="40"/>
      <c r="J40" s="41"/>
      <c r="K40" s="42"/>
      <c r="L40" s="40">
        <f>J40-I40</f>
        <v>0</v>
      </c>
      <c r="M40" s="40">
        <f t="shared" si="50"/>
        <v>0</v>
      </c>
      <c r="N40" s="46"/>
      <c r="O40" s="45"/>
      <c r="P40" s="44">
        <f t="shared" si="32"/>
        <v>0</v>
      </c>
      <c r="Q40" s="45"/>
      <c r="R40" s="46"/>
      <c r="S40" s="45"/>
      <c r="T40" s="43">
        <f t="shared" si="63"/>
        <v>0</v>
      </c>
      <c r="U40" s="45"/>
      <c r="V40" s="46"/>
      <c r="W40" s="45"/>
      <c r="X40" s="44">
        <f t="shared" si="64"/>
        <v>0</v>
      </c>
      <c r="Y40" s="45"/>
      <c r="Z40" s="46"/>
      <c r="AA40" s="45"/>
      <c r="AB40" s="44">
        <f t="shared" si="66"/>
        <v>0</v>
      </c>
      <c r="AC40" s="45"/>
      <c r="AD40" s="46"/>
      <c r="AE40" s="45"/>
      <c r="AF40" s="44"/>
      <c r="AG40" s="25">
        <f t="shared" si="23"/>
        <v>0</v>
      </c>
      <c r="AH40" s="46">
        <f t="shared" si="23"/>
        <v>0</v>
      </c>
      <c r="AI40" s="46"/>
      <c r="AJ40" s="46">
        <f t="shared" si="35"/>
        <v>0</v>
      </c>
      <c r="AK40" s="45"/>
      <c r="AL40" s="46"/>
      <c r="AM40" s="45"/>
      <c r="AN40" s="40">
        <f t="shared" si="54"/>
        <v>0</v>
      </c>
      <c r="AO40" s="40"/>
      <c r="AP40" s="46"/>
      <c r="AQ40" s="45"/>
      <c r="AR40" s="45">
        <f t="shared" si="55"/>
        <v>0</v>
      </c>
      <c r="AS40" s="45"/>
      <c r="AT40" s="46"/>
      <c r="AU40" s="45"/>
      <c r="AV40" s="45">
        <f t="shared" si="56"/>
        <v>0</v>
      </c>
      <c r="AW40" s="45"/>
      <c r="AX40" s="46"/>
      <c r="AY40" s="45"/>
      <c r="AZ40" s="45">
        <f t="shared" si="57"/>
        <v>0</v>
      </c>
      <c r="BA40" s="25">
        <f t="shared" si="8"/>
        <v>0</v>
      </c>
      <c r="BB40" s="25">
        <f t="shared" si="51"/>
        <v>0</v>
      </c>
      <c r="BC40" s="41"/>
      <c r="BD40" s="41">
        <f t="shared" si="58"/>
        <v>0</v>
      </c>
      <c r="BE40" s="40"/>
      <c r="BF40" s="46"/>
      <c r="BG40" s="45"/>
      <c r="BH40" s="45">
        <f t="shared" si="59"/>
        <v>0</v>
      </c>
      <c r="BI40" s="45"/>
      <c r="BJ40" s="46"/>
      <c r="BK40" s="60"/>
      <c r="BL40" s="46">
        <f t="shared" si="60"/>
        <v>0</v>
      </c>
      <c r="BM40" s="45"/>
      <c r="BN40" s="46"/>
      <c r="BO40" s="45"/>
      <c r="BP40" s="45">
        <f t="shared" si="61"/>
        <v>0</v>
      </c>
      <c r="BQ40" s="45"/>
      <c r="BR40" s="46"/>
      <c r="BS40" s="72"/>
      <c r="BT40" s="47">
        <f t="shared" si="18"/>
        <v>0</v>
      </c>
      <c r="BU40" s="25">
        <f t="shared" si="26"/>
        <v>0</v>
      </c>
      <c r="BV40" s="25">
        <f t="shared" si="26"/>
        <v>0</v>
      </c>
      <c r="BW40" s="40"/>
      <c r="BX40" s="41"/>
      <c r="BY40" s="40"/>
      <c r="BZ40" s="43">
        <f t="shared" si="62"/>
        <v>0</v>
      </c>
      <c r="CA40" s="45"/>
      <c r="CB40" s="46"/>
      <c r="CC40" s="81"/>
      <c r="CD40" s="44">
        <f t="shared" si="28"/>
        <v>0</v>
      </c>
      <c r="CE40" s="44"/>
      <c r="CF40" s="49"/>
      <c r="CG40" s="44"/>
      <c r="CH40" s="44"/>
      <c r="CI40" s="44"/>
      <c r="CJ40" s="49"/>
      <c r="CK40" s="44"/>
      <c r="CL40" s="44"/>
      <c r="CM40" s="25">
        <f t="shared" si="29"/>
        <v>0</v>
      </c>
      <c r="CN40" s="41">
        <f t="shared" si="29"/>
        <v>0</v>
      </c>
      <c r="CO40" s="25">
        <v>0</v>
      </c>
      <c r="CP40" s="25">
        <f t="shared" si="13"/>
        <v>0</v>
      </c>
      <c r="CR40" s="51">
        <f t="shared" si="14"/>
        <v>0</v>
      </c>
      <c r="CS40" s="38">
        <f t="shared" si="15"/>
        <v>0</v>
      </c>
      <c r="CU40" s="52">
        <f t="shared" si="16"/>
        <v>0</v>
      </c>
      <c r="CV40" s="38">
        <f t="shared" si="19"/>
        <v>0</v>
      </c>
      <c r="CW40" s="38">
        <f t="shared" si="20"/>
        <v>0</v>
      </c>
      <c r="CX40" s="38">
        <f t="shared" si="21"/>
        <v>0</v>
      </c>
      <c r="CY40" s="38">
        <f t="shared" si="22"/>
        <v>0</v>
      </c>
      <c r="CZ40" s="28"/>
      <c r="DA40" s="28"/>
    </row>
    <row r="41" spans="1:105" ht="12.75" customHeight="1">
      <c r="A41" s="39"/>
      <c r="B41" s="147" t="s">
        <v>76</v>
      </c>
      <c r="C41" s="148"/>
      <c r="D41" s="149"/>
      <c r="E41" s="41"/>
      <c r="F41" s="41"/>
      <c r="G41" s="40"/>
      <c r="H41" s="40">
        <f t="shared" si="0"/>
        <v>0</v>
      </c>
      <c r="I41" s="40"/>
      <c r="J41" s="41"/>
      <c r="K41" s="42"/>
      <c r="L41" s="40">
        <f>J41-I41</f>
        <v>0</v>
      </c>
      <c r="M41" s="40">
        <f t="shared" si="50"/>
        <v>0</v>
      </c>
      <c r="N41" s="46"/>
      <c r="O41" s="45"/>
      <c r="P41" s="44">
        <f t="shared" si="32"/>
        <v>0</v>
      </c>
      <c r="Q41" s="45"/>
      <c r="R41" s="46"/>
      <c r="S41" s="45"/>
      <c r="T41" s="43">
        <f t="shared" si="63"/>
        <v>0</v>
      </c>
      <c r="U41" s="40"/>
      <c r="V41" s="46"/>
      <c r="W41" s="45"/>
      <c r="X41" s="44">
        <f t="shared" si="64"/>
        <v>0</v>
      </c>
      <c r="Y41" s="45"/>
      <c r="Z41" s="46"/>
      <c r="AA41" s="45"/>
      <c r="AB41" s="44">
        <f t="shared" si="66"/>
        <v>0</v>
      </c>
      <c r="AC41" s="45"/>
      <c r="AD41" s="46"/>
      <c r="AE41" s="45"/>
      <c r="AF41" s="44"/>
      <c r="AG41" s="25">
        <f t="shared" si="23"/>
        <v>0</v>
      </c>
      <c r="AH41" s="46">
        <f t="shared" si="23"/>
        <v>0</v>
      </c>
      <c r="AI41" s="41"/>
      <c r="AJ41" s="41">
        <f t="shared" si="35"/>
        <v>0</v>
      </c>
      <c r="AK41" s="40"/>
      <c r="AL41" s="46"/>
      <c r="AM41" s="40"/>
      <c r="AN41" s="40">
        <f t="shared" si="54"/>
        <v>0</v>
      </c>
      <c r="AO41" s="40"/>
      <c r="AP41" s="46"/>
      <c r="AQ41" s="45"/>
      <c r="AR41" s="45">
        <f t="shared" si="55"/>
        <v>0</v>
      </c>
      <c r="AS41" s="45"/>
      <c r="AT41" s="46"/>
      <c r="AU41" s="45"/>
      <c r="AV41" s="45">
        <f t="shared" si="56"/>
        <v>0</v>
      </c>
      <c r="AW41" s="45"/>
      <c r="AX41" s="46"/>
      <c r="AY41" s="45"/>
      <c r="AZ41" s="45">
        <f t="shared" si="57"/>
        <v>0</v>
      </c>
      <c r="BA41" s="25">
        <f t="shared" si="8"/>
        <v>0</v>
      </c>
      <c r="BB41" s="25">
        <f t="shared" si="51"/>
        <v>0</v>
      </c>
      <c r="BC41" s="41"/>
      <c r="BD41" s="41">
        <f t="shared" si="58"/>
        <v>0</v>
      </c>
      <c r="BE41" s="40"/>
      <c r="BF41" s="46"/>
      <c r="BG41" s="45"/>
      <c r="BH41" s="45">
        <f t="shared" si="59"/>
        <v>0</v>
      </c>
      <c r="BI41" s="45"/>
      <c r="BJ41" s="46"/>
      <c r="BK41" s="60"/>
      <c r="BL41" s="46">
        <f t="shared" si="60"/>
        <v>0</v>
      </c>
      <c r="BM41" s="45"/>
      <c r="BN41" s="46"/>
      <c r="BO41" s="45"/>
      <c r="BP41" s="45">
        <f t="shared" si="61"/>
        <v>0</v>
      </c>
      <c r="BQ41" s="45"/>
      <c r="BR41" s="46"/>
      <c r="BS41" s="72"/>
      <c r="BT41" s="47">
        <f t="shared" si="18"/>
        <v>0</v>
      </c>
      <c r="BU41" s="25">
        <f t="shared" si="26"/>
        <v>0</v>
      </c>
      <c r="BV41" s="25">
        <f t="shared" si="26"/>
        <v>0</v>
      </c>
      <c r="BW41" s="40"/>
      <c r="BX41" s="41"/>
      <c r="BY41" s="40"/>
      <c r="BZ41" s="43">
        <f t="shared" si="62"/>
        <v>0</v>
      </c>
      <c r="CA41" s="45">
        <v>36</v>
      </c>
      <c r="CB41" s="46">
        <v>35.645760000000003</v>
      </c>
      <c r="CC41" s="81">
        <f t="shared" si="65"/>
        <v>99.016000000000005</v>
      </c>
      <c r="CD41" s="44">
        <f t="shared" si="28"/>
        <v>-0.35423999999999722</v>
      </c>
      <c r="CE41" s="44"/>
      <c r="CF41" s="49"/>
      <c r="CG41" s="44"/>
      <c r="CH41" s="44"/>
      <c r="CI41" s="44">
        <v>50</v>
      </c>
      <c r="CJ41" s="46">
        <v>49.859380000000002</v>
      </c>
      <c r="CK41" s="66">
        <f t="shared" ref="CK41:CK42" si="68">CJ41/CI41*100</f>
        <v>99.718760000000003</v>
      </c>
      <c r="CL41" s="83">
        <f>CJ41-CI41</f>
        <v>-0.14061999999999841</v>
      </c>
      <c r="CM41" s="25">
        <f t="shared" si="29"/>
        <v>86</v>
      </c>
      <c r="CN41" s="41">
        <f t="shared" si="29"/>
        <v>85.505140000000011</v>
      </c>
      <c r="CO41" s="25">
        <f t="shared" si="31"/>
        <v>99.424581395348852</v>
      </c>
      <c r="CP41" s="25">
        <f t="shared" si="13"/>
        <v>-0.49485999999998853</v>
      </c>
      <c r="CR41" s="51">
        <f t="shared" si="14"/>
        <v>35.645760000000003</v>
      </c>
      <c r="CS41" s="38">
        <f t="shared" si="15"/>
        <v>36</v>
      </c>
      <c r="CU41" s="52">
        <f t="shared" si="16"/>
        <v>35.645760000000003</v>
      </c>
      <c r="CV41" s="38">
        <f t="shared" si="19"/>
        <v>85.505140000000011</v>
      </c>
      <c r="CW41" s="38">
        <f t="shared" si="20"/>
        <v>85.505140000000011</v>
      </c>
      <c r="CX41" s="38">
        <f t="shared" si="21"/>
        <v>0</v>
      </c>
      <c r="CY41" s="38">
        <f t="shared" si="22"/>
        <v>86</v>
      </c>
      <c r="CZ41" s="28"/>
      <c r="DA41" s="28"/>
    </row>
    <row r="42" spans="1:105" ht="12.75" customHeight="1">
      <c r="A42" s="39"/>
      <c r="B42" s="147" t="s">
        <v>77</v>
      </c>
      <c r="C42" s="148"/>
      <c r="D42" s="149"/>
      <c r="E42" s="41">
        <v>53</v>
      </c>
      <c r="F42" s="41">
        <v>42.955210000000001</v>
      </c>
      <c r="G42" s="40">
        <f t="shared" ref="G42:G43" si="69">F42/E42*100</f>
        <v>81.047566037735848</v>
      </c>
      <c r="H42" s="40">
        <f t="shared" si="0"/>
        <v>-10.044789999999999</v>
      </c>
      <c r="I42" s="40">
        <v>53</v>
      </c>
      <c r="J42" s="41">
        <v>39.309530000000002</v>
      </c>
      <c r="K42" s="42">
        <f>J42/I42*100</f>
        <v>74.168924528301901</v>
      </c>
      <c r="L42" s="40">
        <v>3</v>
      </c>
      <c r="M42" s="40">
        <v>53</v>
      </c>
      <c r="N42" s="46">
        <v>74.095789999999994</v>
      </c>
      <c r="O42" s="40">
        <f>N42/M42*100</f>
        <v>139.80337735849056</v>
      </c>
      <c r="P42" s="44"/>
      <c r="Q42" s="45">
        <v>53</v>
      </c>
      <c r="R42" s="46">
        <v>51.32461</v>
      </c>
      <c r="S42" s="45">
        <f>R42/Q42*100</f>
        <v>96.838886792452826</v>
      </c>
      <c r="T42" s="43">
        <f t="shared" si="63"/>
        <v>-1.6753900000000002</v>
      </c>
      <c r="U42" s="40">
        <v>107</v>
      </c>
      <c r="V42" s="46">
        <v>114.64922</v>
      </c>
      <c r="W42" s="46">
        <f t="shared" ref="W42:W43" si="70">V42/U42*100</f>
        <v>107.14880373831777</v>
      </c>
      <c r="X42" s="44">
        <f t="shared" si="64"/>
        <v>7.6492199999999997</v>
      </c>
      <c r="Y42" s="45">
        <v>53</v>
      </c>
      <c r="Z42" s="46">
        <v>71.965190000000007</v>
      </c>
      <c r="AA42" s="45">
        <f>Z42/Y42*100</f>
        <v>135.78337735849058</v>
      </c>
      <c r="AB42" s="44">
        <f t="shared" si="66"/>
        <v>18.965190000000007</v>
      </c>
      <c r="AC42" s="45">
        <v>53</v>
      </c>
      <c r="AD42" s="46">
        <v>52.82461</v>
      </c>
      <c r="AE42" s="45">
        <f>AD42/AC42*100</f>
        <v>99.669075471698108</v>
      </c>
      <c r="AF42" s="44"/>
      <c r="AG42" s="25">
        <f t="shared" si="23"/>
        <v>425</v>
      </c>
      <c r="AH42" s="46">
        <f t="shared" si="23"/>
        <v>447.12416000000002</v>
      </c>
      <c r="AI42" s="41"/>
      <c r="AJ42" s="41">
        <f t="shared" si="35"/>
        <v>22.124160000000018</v>
      </c>
      <c r="AK42" s="40"/>
      <c r="AL42" s="46"/>
      <c r="AM42" s="40"/>
      <c r="AN42" s="40">
        <f t="shared" si="54"/>
        <v>0</v>
      </c>
      <c r="AO42" s="40"/>
      <c r="AP42" s="46"/>
      <c r="AQ42" s="45"/>
      <c r="AR42" s="45">
        <f t="shared" si="55"/>
        <v>0</v>
      </c>
      <c r="AS42" s="45">
        <v>20</v>
      </c>
      <c r="AT42" s="46">
        <v>18</v>
      </c>
      <c r="AU42" s="45"/>
      <c r="AV42" s="45">
        <f t="shared" si="56"/>
        <v>-2</v>
      </c>
      <c r="AW42" s="45"/>
      <c r="AX42" s="46"/>
      <c r="AY42" s="45"/>
      <c r="AZ42" s="45">
        <f t="shared" si="57"/>
        <v>0</v>
      </c>
      <c r="BA42" s="25">
        <f t="shared" si="8"/>
        <v>20</v>
      </c>
      <c r="BB42" s="25">
        <f t="shared" si="51"/>
        <v>18</v>
      </c>
      <c r="BC42" s="41"/>
      <c r="BD42" s="41">
        <f t="shared" si="58"/>
        <v>-2</v>
      </c>
      <c r="BE42" s="40"/>
      <c r="BF42" s="46"/>
      <c r="BG42" s="45"/>
      <c r="BH42" s="45">
        <f t="shared" si="59"/>
        <v>0</v>
      </c>
      <c r="BI42" s="45"/>
      <c r="BJ42" s="46"/>
      <c r="BK42" s="60"/>
      <c r="BL42" s="46">
        <f t="shared" si="60"/>
        <v>0</v>
      </c>
      <c r="BM42" s="45"/>
      <c r="BN42" s="46"/>
      <c r="BO42" s="45"/>
      <c r="BP42" s="45">
        <f t="shared" si="61"/>
        <v>0</v>
      </c>
      <c r="BQ42" s="45"/>
      <c r="BR42" s="46"/>
      <c r="BS42" s="72"/>
      <c r="BT42" s="47">
        <f t="shared" si="18"/>
        <v>0</v>
      </c>
      <c r="BU42" s="25">
        <f t="shared" si="26"/>
        <v>445</v>
      </c>
      <c r="BV42" s="25">
        <f t="shared" si="26"/>
        <v>465.12416000000002</v>
      </c>
      <c r="BW42" s="40"/>
      <c r="BX42" s="41"/>
      <c r="BY42" s="40"/>
      <c r="BZ42" s="43">
        <f t="shared" si="62"/>
        <v>0</v>
      </c>
      <c r="CA42" s="45">
        <v>31</v>
      </c>
      <c r="CB42" s="46">
        <v>31.292670000000001</v>
      </c>
      <c r="CC42" s="81">
        <v>31.292670000000001</v>
      </c>
      <c r="CD42" s="44">
        <f t="shared" si="28"/>
        <v>0.2926700000000011</v>
      </c>
      <c r="CE42" s="44"/>
      <c r="CF42" s="49"/>
      <c r="CG42" s="44"/>
      <c r="CH42" s="44"/>
      <c r="CI42" s="44">
        <v>50</v>
      </c>
      <c r="CJ42" s="46">
        <v>46.109270000000002</v>
      </c>
      <c r="CK42" s="66">
        <f t="shared" si="68"/>
        <v>92.218540000000004</v>
      </c>
      <c r="CL42" s="83">
        <f>CJ42-CI42</f>
        <v>-3.8907299999999978</v>
      </c>
      <c r="CM42" s="25">
        <f t="shared" si="29"/>
        <v>526</v>
      </c>
      <c r="CN42" s="41">
        <f t="shared" si="29"/>
        <v>542.52610000000004</v>
      </c>
      <c r="CO42" s="25">
        <f t="shared" si="31"/>
        <v>103.14184410646388</v>
      </c>
      <c r="CP42" s="25">
        <f t="shared" si="13"/>
        <v>16.526100000000042</v>
      </c>
      <c r="CR42" s="51">
        <f t="shared" si="14"/>
        <v>496.41683</v>
      </c>
      <c r="CS42" s="38">
        <f t="shared" si="15"/>
        <v>476</v>
      </c>
      <c r="CU42" s="52">
        <f t="shared" si="16"/>
        <v>496.41683</v>
      </c>
      <c r="CV42" s="38">
        <f t="shared" si="19"/>
        <v>542.52610000000004</v>
      </c>
      <c r="CW42" s="38">
        <f t="shared" si="20"/>
        <v>542.52610000000004</v>
      </c>
      <c r="CX42" s="38">
        <f t="shared" si="21"/>
        <v>465.12416000000002</v>
      </c>
      <c r="CY42" s="38">
        <f t="shared" si="22"/>
        <v>526</v>
      </c>
      <c r="CZ42" s="28"/>
      <c r="DA42" s="28"/>
    </row>
    <row r="43" spans="1:105" ht="12.75" customHeight="1">
      <c r="A43" s="39"/>
      <c r="B43" s="147" t="s">
        <v>78</v>
      </c>
      <c r="C43" s="148"/>
      <c r="D43" s="149"/>
      <c r="E43" s="41">
        <v>25</v>
      </c>
      <c r="F43" s="41"/>
      <c r="G43" s="40">
        <f t="shared" si="69"/>
        <v>0</v>
      </c>
      <c r="H43" s="40">
        <f t="shared" si="0"/>
        <v>-25</v>
      </c>
      <c r="I43" s="40">
        <v>50</v>
      </c>
      <c r="J43" s="41">
        <v>61.7</v>
      </c>
      <c r="K43" s="42"/>
      <c r="L43" s="40">
        <f t="shared" ref="L43:L49" si="71">J43-I43</f>
        <v>11.700000000000003</v>
      </c>
      <c r="M43" s="40">
        <v>85</v>
      </c>
      <c r="N43" s="46">
        <v>118.9</v>
      </c>
      <c r="O43" s="45"/>
      <c r="P43" s="44"/>
      <c r="Q43" s="45">
        <v>45</v>
      </c>
      <c r="R43" s="46">
        <v>17.62</v>
      </c>
      <c r="S43" s="45">
        <f>R43/Q43*100</f>
        <v>39.155555555555559</v>
      </c>
      <c r="T43" s="43">
        <f t="shared" si="63"/>
        <v>-27.38</v>
      </c>
      <c r="U43" s="40">
        <v>25</v>
      </c>
      <c r="V43" s="46">
        <v>34.700000000000003</v>
      </c>
      <c r="W43" s="46">
        <f t="shared" si="70"/>
        <v>138.80000000000001</v>
      </c>
      <c r="X43" s="44">
        <f t="shared" si="64"/>
        <v>9.7000000000000028</v>
      </c>
      <c r="Y43" s="45">
        <v>60</v>
      </c>
      <c r="Z43" s="46">
        <v>100.76181</v>
      </c>
      <c r="AA43" s="45">
        <f>Z43/Y43*100</f>
        <v>167.93635</v>
      </c>
      <c r="AB43" s="44">
        <f t="shared" si="66"/>
        <v>40.761809999999997</v>
      </c>
      <c r="AC43" s="45">
        <v>60</v>
      </c>
      <c r="AD43" s="46">
        <v>47.06</v>
      </c>
      <c r="AE43" s="45">
        <f>AD43/AC43*100</f>
        <v>78.433333333333337</v>
      </c>
      <c r="AF43" s="44">
        <f>AD43-AC43</f>
        <v>-12.939999999999998</v>
      </c>
      <c r="AG43" s="25">
        <f t="shared" si="23"/>
        <v>350</v>
      </c>
      <c r="AH43" s="46">
        <f t="shared" si="23"/>
        <v>380.74181000000004</v>
      </c>
      <c r="AI43" s="41">
        <f>AH43/AG43*100</f>
        <v>108.7833742857143</v>
      </c>
      <c r="AJ43" s="41">
        <f t="shared" si="35"/>
        <v>30.741810000000044</v>
      </c>
      <c r="AK43" s="40">
        <v>20</v>
      </c>
      <c r="AL43" s="46"/>
      <c r="AM43" s="40"/>
      <c r="AN43" s="40">
        <f t="shared" si="54"/>
        <v>-20</v>
      </c>
      <c r="AO43" s="40"/>
      <c r="AP43" s="46"/>
      <c r="AQ43" s="45"/>
      <c r="AR43" s="45">
        <f t="shared" si="55"/>
        <v>0</v>
      </c>
      <c r="AS43" s="45">
        <v>20</v>
      </c>
      <c r="AT43" s="46">
        <v>9.8550000000000004</v>
      </c>
      <c r="AU43" s="45"/>
      <c r="AV43" s="45">
        <f t="shared" si="56"/>
        <v>-10.145</v>
      </c>
      <c r="AW43" s="45">
        <v>25</v>
      </c>
      <c r="AX43" s="46"/>
      <c r="AY43" s="45"/>
      <c r="AZ43" s="45">
        <f t="shared" si="57"/>
        <v>-25</v>
      </c>
      <c r="BA43" s="25">
        <f t="shared" si="8"/>
        <v>65</v>
      </c>
      <c r="BB43" s="25">
        <f t="shared" si="51"/>
        <v>9.8550000000000004</v>
      </c>
      <c r="BC43" s="41"/>
      <c r="BD43" s="41">
        <f t="shared" si="58"/>
        <v>-55.144999999999996</v>
      </c>
      <c r="BE43" s="40"/>
      <c r="BF43" s="46"/>
      <c r="BG43" s="45"/>
      <c r="BH43" s="45">
        <f t="shared" si="59"/>
        <v>0</v>
      </c>
      <c r="BI43" s="45"/>
      <c r="BJ43" s="46"/>
      <c r="BK43" s="60"/>
      <c r="BL43" s="46">
        <f t="shared" si="60"/>
        <v>0</v>
      </c>
      <c r="BM43" s="45">
        <v>5</v>
      </c>
      <c r="BN43" s="46">
        <v>5.4</v>
      </c>
      <c r="BO43" s="45"/>
      <c r="BP43" s="45">
        <f t="shared" si="61"/>
        <v>0.40000000000000036</v>
      </c>
      <c r="BQ43" s="45"/>
      <c r="BR43" s="46">
        <v>5.4</v>
      </c>
      <c r="BS43" s="72"/>
      <c r="BT43" s="47">
        <f t="shared" si="18"/>
        <v>5.4</v>
      </c>
      <c r="BU43" s="25">
        <f t="shared" si="26"/>
        <v>420</v>
      </c>
      <c r="BV43" s="25">
        <f t="shared" si="26"/>
        <v>395.99681000000004</v>
      </c>
      <c r="BW43" s="40"/>
      <c r="BX43" s="41"/>
      <c r="BY43" s="40"/>
      <c r="BZ43" s="43">
        <f t="shared" si="62"/>
        <v>0</v>
      </c>
      <c r="CA43" s="45"/>
      <c r="CB43" s="46"/>
      <c r="CC43" s="81"/>
      <c r="CD43" s="44">
        <f t="shared" si="28"/>
        <v>0</v>
      </c>
      <c r="CE43" s="44"/>
      <c r="CF43" s="49"/>
      <c r="CG43" s="44"/>
      <c r="CH43" s="44"/>
      <c r="CI43" s="44"/>
      <c r="CJ43" s="49"/>
      <c r="CK43" s="44"/>
      <c r="CL43" s="44"/>
      <c r="CM43" s="25">
        <f t="shared" si="29"/>
        <v>420</v>
      </c>
      <c r="CN43" s="41">
        <f t="shared" si="29"/>
        <v>395.99681000000004</v>
      </c>
      <c r="CO43" s="25">
        <f t="shared" si="31"/>
        <v>94.284954761904771</v>
      </c>
      <c r="CP43" s="25">
        <f t="shared" si="13"/>
        <v>-24.003189999999961</v>
      </c>
      <c r="CR43" s="51">
        <f t="shared" si="14"/>
        <v>395.99681000000004</v>
      </c>
      <c r="CS43" s="38">
        <f t="shared" si="15"/>
        <v>420</v>
      </c>
      <c r="CU43" s="52">
        <f t="shared" si="16"/>
        <v>395.99681000000004</v>
      </c>
      <c r="CV43" s="38">
        <f t="shared" si="19"/>
        <v>401.39681000000002</v>
      </c>
      <c r="CW43" s="38">
        <f t="shared" si="20"/>
        <v>395.99681000000004</v>
      </c>
      <c r="CX43" s="38">
        <f t="shared" si="21"/>
        <v>395.99681000000004</v>
      </c>
      <c r="CY43" s="38">
        <f t="shared" si="22"/>
        <v>420</v>
      </c>
      <c r="CZ43" s="28"/>
      <c r="DA43" s="28"/>
    </row>
    <row r="44" spans="1:105" ht="12.75">
      <c r="A44" s="39"/>
      <c r="B44" s="147" t="s">
        <v>79</v>
      </c>
      <c r="C44" s="148"/>
      <c r="D44" s="149"/>
      <c r="E44" s="41"/>
      <c r="F44" s="41"/>
      <c r="G44" s="40"/>
      <c r="H44" s="40">
        <f>F44-E44</f>
        <v>0</v>
      </c>
      <c r="I44" s="40">
        <f t="shared" si="52"/>
        <v>0</v>
      </c>
      <c r="J44" s="41"/>
      <c r="K44" s="42"/>
      <c r="L44" s="40">
        <f t="shared" si="71"/>
        <v>0</v>
      </c>
      <c r="M44" s="40"/>
      <c r="N44" s="46"/>
      <c r="O44" s="45"/>
      <c r="P44" s="44">
        <f t="shared" ref="P44:P49" si="72">N44-M44</f>
        <v>0</v>
      </c>
      <c r="Q44" s="45"/>
      <c r="R44" s="46"/>
      <c r="S44" s="45"/>
      <c r="T44" s="43">
        <f>R44-Q44</f>
        <v>0</v>
      </c>
      <c r="U44" s="40"/>
      <c r="V44" s="46"/>
      <c r="W44" s="45"/>
      <c r="X44" s="44">
        <f>V44-U44</f>
        <v>0</v>
      </c>
      <c r="Y44" s="45"/>
      <c r="Z44" s="46"/>
      <c r="AA44" s="45"/>
      <c r="AB44" s="44">
        <f t="shared" si="66"/>
        <v>0</v>
      </c>
      <c r="AC44" s="45"/>
      <c r="AD44" s="46"/>
      <c r="AE44" s="45"/>
      <c r="AF44" s="44">
        <f>AD44-AC44</f>
        <v>0</v>
      </c>
      <c r="AG44" s="25">
        <f t="shared" si="23"/>
        <v>0</v>
      </c>
      <c r="AH44" s="46">
        <f t="shared" si="23"/>
        <v>0</v>
      </c>
      <c r="AI44" s="41"/>
      <c r="AJ44" s="41">
        <f t="shared" si="35"/>
        <v>0</v>
      </c>
      <c r="AK44" s="40"/>
      <c r="AL44" s="46"/>
      <c r="AM44" s="40"/>
      <c r="AN44" s="40">
        <f>AL44-AK44</f>
        <v>0</v>
      </c>
      <c r="AO44" s="40"/>
      <c r="AP44" s="46"/>
      <c r="AQ44" s="45"/>
      <c r="AR44" s="45">
        <f>AP44-AO44</f>
        <v>0</v>
      </c>
      <c r="AS44" s="45"/>
      <c r="AT44" s="46"/>
      <c r="AU44" s="45"/>
      <c r="AV44" s="45">
        <f>AT44-AS44</f>
        <v>0</v>
      </c>
      <c r="AW44" s="45"/>
      <c r="AX44" s="46"/>
      <c r="AY44" s="45"/>
      <c r="AZ44" s="45">
        <f>AX44-AW44</f>
        <v>0</v>
      </c>
      <c r="BA44" s="25">
        <f>AK44+AO44+AS44+AW44</f>
        <v>0</v>
      </c>
      <c r="BB44" s="25">
        <f t="shared" si="51"/>
        <v>0</v>
      </c>
      <c r="BC44" s="41"/>
      <c r="BD44" s="41">
        <f>BB44-BA44</f>
        <v>0</v>
      </c>
      <c r="BE44" s="40"/>
      <c r="BF44" s="46"/>
      <c r="BG44" s="45"/>
      <c r="BH44" s="45">
        <f>BF44-BE44</f>
        <v>0</v>
      </c>
      <c r="BI44" s="45"/>
      <c r="BJ44" s="46"/>
      <c r="BK44" s="60"/>
      <c r="BL44" s="46">
        <f>BJ44-BI44</f>
        <v>0</v>
      </c>
      <c r="BM44" s="45"/>
      <c r="BN44" s="46"/>
      <c r="BO44" s="45"/>
      <c r="BP44" s="45">
        <f>BN44-BM44</f>
        <v>0</v>
      </c>
      <c r="BQ44" s="45"/>
      <c r="BR44" s="46"/>
      <c r="BS44" s="72"/>
      <c r="BT44" s="47">
        <f t="shared" si="18"/>
        <v>0</v>
      </c>
      <c r="BU44" s="25">
        <f t="shared" si="26"/>
        <v>0</v>
      </c>
      <c r="BV44" s="25">
        <f t="shared" si="26"/>
        <v>0</v>
      </c>
      <c r="BW44" s="41">
        <v>2.35</v>
      </c>
      <c r="BX44" s="41">
        <v>2.35</v>
      </c>
      <c r="BY44" s="40"/>
      <c r="BZ44" s="43">
        <f>BX44-BW44</f>
        <v>0</v>
      </c>
      <c r="CA44" s="45">
        <v>86.50488</v>
      </c>
      <c r="CB44" s="46">
        <v>86.04</v>
      </c>
      <c r="CC44" s="81">
        <v>31.292670000000001</v>
      </c>
      <c r="CD44" s="44">
        <f t="shared" si="28"/>
        <v>-0.46487999999999374</v>
      </c>
      <c r="CE44" s="44"/>
      <c r="CF44" s="49"/>
      <c r="CG44" s="44"/>
      <c r="CH44" s="44"/>
      <c r="CI44" s="44"/>
      <c r="CJ44" s="49"/>
      <c r="CK44" s="44"/>
      <c r="CL44" s="44"/>
      <c r="CM44" s="25">
        <f t="shared" si="29"/>
        <v>88.854879999999994</v>
      </c>
      <c r="CN44" s="41">
        <f t="shared" si="29"/>
        <v>88.39</v>
      </c>
      <c r="CO44" s="25">
        <f t="shared" si="31"/>
        <v>99.476809827439979</v>
      </c>
      <c r="CP44" s="25">
        <f t="shared" si="13"/>
        <v>-0.46487999999999374</v>
      </c>
      <c r="CR44" s="51">
        <f t="shared" si="14"/>
        <v>88.39</v>
      </c>
      <c r="CS44" s="38">
        <f t="shared" si="15"/>
        <v>88.854879999999994</v>
      </c>
      <c r="CU44" s="52">
        <f t="shared" si="16"/>
        <v>88.39</v>
      </c>
      <c r="CV44" s="38">
        <f t="shared" si="19"/>
        <v>88.39</v>
      </c>
      <c r="CW44" s="38">
        <f t="shared" si="20"/>
        <v>88.39</v>
      </c>
      <c r="CX44" s="38">
        <f t="shared" si="21"/>
        <v>0</v>
      </c>
      <c r="CY44" s="38">
        <f t="shared" si="22"/>
        <v>88.854879999999994</v>
      </c>
      <c r="CZ44" s="28"/>
      <c r="DA44" s="28"/>
    </row>
    <row r="45" spans="1:105" ht="12.75">
      <c r="A45" s="39"/>
      <c r="B45" s="147" t="s">
        <v>80</v>
      </c>
      <c r="C45" s="148"/>
      <c r="D45" s="149"/>
      <c r="E45" s="40"/>
      <c r="F45" s="41"/>
      <c r="G45" s="40"/>
      <c r="H45" s="40">
        <f>F45-E45</f>
        <v>0</v>
      </c>
      <c r="I45" s="40">
        <f t="shared" si="52"/>
        <v>2.6</v>
      </c>
      <c r="J45" s="41">
        <v>2.6</v>
      </c>
      <c r="K45" s="42">
        <f>J45/I45*100</f>
        <v>100</v>
      </c>
      <c r="L45" s="40">
        <f t="shared" si="71"/>
        <v>0</v>
      </c>
      <c r="M45" s="40"/>
      <c r="N45" s="46">
        <v>4.4000000000000004</v>
      </c>
      <c r="O45" s="45"/>
      <c r="P45" s="44">
        <f t="shared" si="72"/>
        <v>4.4000000000000004</v>
      </c>
      <c r="Q45" s="45"/>
      <c r="R45" s="46">
        <v>127.4666</v>
      </c>
      <c r="S45" s="45"/>
      <c r="T45" s="43">
        <f>R45-Q45</f>
        <v>127.4666</v>
      </c>
      <c r="U45" s="40"/>
      <c r="V45" s="46"/>
      <c r="W45" s="45"/>
      <c r="X45" s="44">
        <f>V45-U45</f>
        <v>0</v>
      </c>
      <c r="Y45" s="45"/>
      <c r="Z45" s="46"/>
      <c r="AA45" s="45"/>
      <c r="AB45" s="44">
        <f t="shared" si="66"/>
        <v>0</v>
      </c>
      <c r="AC45" s="45"/>
      <c r="AD45" s="46">
        <v>36</v>
      </c>
      <c r="AE45" s="45"/>
      <c r="AF45" s="44">
        <f>AD45-AC45</f>
        <v>36</v>
      </c>
      <c r="AG45" s="25">
        <f t="shared" si="23"/>
        <v>2.6</v>
      </c>
      <c r="AH45" s="46">
        <f t="shared" si="23"/>
        <v>170.4666</v>
      </c>
      <c r="AI45" s="41"/>
      <c r="AJ45" s="41">
        <f t="shared" si="35"/>
        <v>167.86660000000001</v>
      </c>
      <c r="AK45" s="40"/>
      <c r="AL45" s="46">
        <v>20.056699999999999</v>
      </c>
      <c r="AM45" s="40"/>
      <c r="AN45" s="40">
        <f>AL45-AK45</f>
        <v>20.056699999999999</v>
      </c>
      <c r="AO45" s="40"/>
      <c r="AP45" s="46"/>
      <c r="AQ45" s="45"/>
      <c r="AR45" s="45">
        <f>AP45-AO45</f>
        <v>0</v>
      </c>
      <c r="AS45" s="45"/>
      <c r="AT45" s="46"/>
      <c r="AU45" s="45"/>
      <c r="AV45" s="45">
        <f>AT45-AS45</f>
        <v>0</v>
      </c>
      <c r="AW45" s="45"/>
      <c r="AX45" s="46"/>
      <c r="AY45" s="45"/>
      <c r="AZ45" s="45">
        <f>AX45-AW45</f>
        <v>0</v>
      </c>
      <c r="BA45" s="25">
        <f>AK45+AO45+AS45+AW45</f>
        <v>0</v>
      </c>
      <c r="BB45" s="25">
        <f t="shared" si="51"/>
        <v>20.056699999999999</v>
      </c>
      <c r="BC45" s="41"/>
      <c r="BD45" s="41">
        <f>BB45-BA45</f>
        <v>20.056699999999999</v>
      </c>
      <c r="BE45" s="40"/>
      <c r="BF45" s="46"/>
      <c r="BG45" s="45"/>
      <c r="BH45" s="45">
        <f>BF45-BE45</f>
        <v>0</v>
      </c>
      <c r="BI45" s="45"/>
      <c r="BJ45" s="46"/>
      <c r="BK45" s="60"/>
      <c r="BL45" s="46">
        <f>BJ45-BI45</f>
        <v>0</v>
      </c>
      <c r="BM45" s="45"/>
      <c r="BN45" s="46"/>
      <c r="BO45" s="45"/>
      <c r="BP45" s="45">
        <f>BN45-BM45</f>
        <v>0</v>
      </c>
      <c r="BQ45" s="45"/>
      <c r="BR45" s="46"/>
      <c r="BS45" s="72">
        <v>0</v>
      </c>
      <c r="BT45" s="47">
        <f t="shared" si="18"/>
        <v>0</v>
      </c>
      <c r="BU45" s="25">
        <f t="shared" si="26"/>
        <v>2.6</v>
      </c>
      <c r="BV45" s="25">
        <f t="shared" si="26"/>
        <v>190.52330000000001</v>
      </c>
      <c r="BW45" s="41"/>
      <c r="BX45" s="41"/>
      <c r="BY45" s="40"/>
      <c r="BZ45" s="43">
        <f>BX45-BW45</f>
        <v>0</v>
      </c>
      <c r="CA45" s="45"/>
      <c r="CB45" s="46"/>
      <c r="CC45" s="81"/>
      <c r="CD45" s="44">
        <f t="shared" si="28"/>
        <v>0</v>
      </c>
      <c r="CE45" s="44"/>
      <c r="CF45" s="49"/>
      <c r="CG45" s="44"/>
      <c r="CH45" s="44"/>
      <c r="CI45" s="44"/>
      <c r="CJ45" s="49"/>
      <c r="CK45" s="44"/>
      <c r="CL45" s="44"/>
      <c r="CM45" s="25">
        <f t="shared" si="29"/>
        <v>2.6</v>
      </c>
      <c r="CN45" s="41">
        <f t="shared" si="29"/>
        <v>190.52330000000001</v>
      </c>
      <c r="CO45" s="25">
        <f t="shared" si="31"/>
        <v>7327.8192307692307</v>
      </c>
      <c r="CP45" s="25">
        <f t="shared" si="13"/>
        <v>187.92330000000001</v>
      </c>
      <c r="CR45" s="51">
        <f t="shared" si="14"/>
        <v>190.52330000000001</v>
      </c>
      <c r="CS45" s="38">
        <f t="shared" si="15"/>
        <v>2.6</v>
      </c>
      <c r="CU45" s="52">
        <f t="shared" si="16"/>
        <v>190.52330000000001</v>
      </c>
      <c r="CV45" s="38">
        <f t="shared" si="19"/>
        <v>190.52330000000001</v>
      </c>
      <c r="CW45" s="38">
        <f t="shared" si="20"/>
        <v>190.52330000000001</v>
      </c>
      <c r="CX45" s="38">
        <f t="shared" si="21"/>
        <v>190.52330000000001</v>
      </c>
      <c r="CY45" s="38">
        <f t="shared" si="22"/>
        <v>2.6</v>
      </c>
      <c r="CZ45" s="28"/>
      <c r="DA45" s="28"/>
    </row>
    <row r="46" spans="1:105" ht="12.75" customHeight="1">
      <c r="A46" s="39"/>
      <c r="B46" s="147" t="s">
        <v>81</v>
      </c>
      <c r="C46" s="148"/>
      <c r="D46" s="149"/>
      <c r="E46" s="40"/>
      <c r="F46" s="41">
        <v>3.6523599999999998</v>
      </c>
      <c r="G46" s="40"/>
      <c r="H46" s="40">
        <f t="shared" si="0"/>
        <v>3.6523599999999998</v>
      </c>
      <c r="I46" s="40"/>
      <c r="J46" s="41">
        <v>34</v>
      </c>
      <c r="K46" s="42"/>
      <c r="L46" s="40"/>
      <c r="M46" s="40"/>
      <c r="N46" s="46">
        <v>50.062399999999997</v>
      </c>
      <c r="O46" s="45"/>
      <c r="P46" s="45">
        <f t="shared" si="72"/>
        <v>50.062399999999997</v>
      </c>
      <c r="Q46" s="45"/>
      <c r="R46" s="46">
        <v>59.23236</v>
      </c>
      <c r="S46" s="45"/>
      <c r="T46" s="43">
        <f t="shared" si="63"/>
        <v>59.23236</v>
      </c>
      <c r="U46" s="40"/>
      <c r="V46" s="46">
        <v>24.31916</v>
      </c>
      <c r="W46" s="45"/>
      <c r="X46" s="44">
        <f t="shared" si="64"/>
        <v>24.31916</v>
      </c>
      <c r="Y46" s="45"/>
      <c r="Z46" s="46">
        <v>56.886499999999998</v>
      </c>
      <c r="AA46" s="45"/>
      <c r="AB46" s="44">
        <f t="shared" si="66"/>
        <v>56.886499999999998</v>
      </c>
      <c r="AC46" s="45"/>
      <c r="AD46" s="46">
        <v>82.491720000000001</v>
      </c>
      <c r="AE46" s="45"/>
      <c r="AF46" s="44"/>
      <c r="AG46" s="25">
        <f t="shared" si="23"/>
        <v>0</v>
      </c>
      <c r="AH46" s="46">
        <f t="shared" si="23"/>
        <v>310.64449999999999</v>
      </c>
      <c r="AI46" s="41"/>
      <c r="AJ46" s="41">
        <f t="shared" si="35"/>
        <v>310.64449999999999</v>
      </c>
      <c r="AK46" s="40"/>
      <c r="AL46" s="46">
        <v>1.7985100000000001</v>
      </c>
      <c r="AM46" s="40"/>
      <c r="AN46" s="40">
        <f t="shared" si="54"/>
        <v>1.7985100000000001</v>
      </c>
      <c r="AO46" s="40"/>
      <c r="AP46" s="46"/>
      <c r="AQ46" s="45"/>
      <c r="AR46" s="45">
        <f t="shared" si="55"/>
        <v>0</v>
      </c>
      <c r="AS46" s="45"/>
      <c r="AT46" s="46"/>
      <c r="AU46" s="45"/>
      <c r="AV46" s="45">
        <f t="shared" si="56"/>
        <v>0</v>
      </c>
      <c r="AW46" s="45"/>
      <c r="AX46" s="46"/>
      <c r="AY46" s="45"/>
      <c r="AZ46" s="45">
        <f t="shared" si="57"/>
        <v>0</v>
      </c>
      <c r="BA46" s="25">
        <f t="shared" si="8"/>
        <v>0</v>
      </c>
      <c r="BB46" s="25">
        <f t="shared" si="51"/>
        <v>1.7985100000000001</v>
      </c>
      <c r="BC46" s="41"/>
      <c r="BD46" s="41">
        <f t="shared" si="58"/>
        <v>1.7985100000000001</v>
      </c>
      <c r="BE46" s="40">
        <v>9</v>
      </c>
      <c r="BF46" s="46">
        <v>8.8650000000000002</v>
      </c>
      <c r="BG46" s="45"/>
      <c r="BH46" s="45">
        <f t="shared" si="59"/>
        <v>-0.13499999999999979</v>
      </c>
      <c r="BI46" s="45"/>
      <c r="BJ46" s="46"/>
      <c r="BK46" s="45"/>
      <c r="BL46" s="45">
        <f t="shared" si="60"/>
        <v>0</v>
      </c>
      <c r="BM46" s="45">
        <v>11</v>
      </c>
      <c r="BN46" s="46">
        <v>11.18</v>
      </c>
      <c r="BO46" s="45"/>
      <c r="BP46" s="45">
        <f t="shared" si="61"/>
        <v>0.17999999999999972</v>
      </c>
      <c r="BQ46" s="45"/>
      <c r="BR46" s="46">
        <v>8.8650000000000002</v>
      </c>
      <c r="BS46" s="72"/>
      <c r="BT46" s="47">
        <f t="shared" si="18"/>
        <v>8.8650000000000002</v>
      </c>
      <c r="BU46" s="25">
        <f t="shared" si="26"/>
        <v>20</v>
      </c>
      <c r="BV46" s="25">
        <f t="shared" si="26"/>
        <v>332.48801000000003</v>
      </c>
      <c r="BW46" s="41">
        <v>17.600000000000001</v>
      </c>
      <c r="BX46" s="41">
        <v>17.600000000000001</v>
      </c>
      <c r="BY46" s="40"/>
      <c r="BZ46" s="43"/>
      <c r="CA46" s="45">
        <v>61</v>
      </c>
      <c r="CB46" s="46">
        <v>61</v>
      </c>
      <c r="CC46" s="81">
        <v>31.292670000000001</v>
      </c>
      <c r="CD46" s="44">
        <f t="shared" si="28"/>
        <v>0</v>
      </c>
      <c r="CE46" s="44">
        <v>4</v>
      </c>
      <c r="CF46" s="49">
        <v>4.4000000000000004</v>
      </c>
      <c r="CG46" s="44"/>
      <c r="CH46" s="44"/>
      <c r="CI46" s="44"/>
      <c r="CJ46" s="49"/>
      <c r="CK46" s="44"/>
      <c r="CL46" s="44"/>
      <c r="CM46" s="25">
        <f t="shared" si="29"/>
        <v>102.6</v>
      </c>
      <c r="CN46" s="41">
        <f t="shared" si="29"/>
        <v>415.48801000000003</v>
      </c>
      <c r="CO46" s="25">
        <f t="shared" si="31"/>
        <v>404.95907407407412</v>
      </c>
      <c r="CP46" s="25">
        <f t="shared" si="13"/>
        <v>312.88801000000001</v>
      </c>
      <c r="CR46" s="51">
        <f t="shared" si="14"/>
        <v>415.48801000000003</v>
      </c>
      <c r="CS46" s="38">
        <f t="shared" si="15"/>
        <v>102.6</v>
      </c>
      <c r="CU46" s="52">
        <f t="shared" si="16"/>
        <v>415.48801000000003</v>
      </c>
      <c r="CV46" s="38">
        <f t="shared" si="19"/>
        <v>424.35301000000004</v>
      </c>
      <c r="CW46" s="38">
        <f t="shared" si="20"/>
        <v>415.48801000000003</v>
      </c>
      <c r="CX46" s="38">
        <f t="shared" si="21"/>
        <v>332.48801000000003</v>
      </c>
      <c r="CY46" s="38">
        <f t="shared" si="22"/>
        <v>102.6</v>
      </c>
      <c r="CZ46" s="28"/>
      <c r="DA46" s="28"/>
    </row>
    <row r="47" spans="1:105" ht="12.75">
      <c r="A47" s="39"/>
      <c r="B47" s="147" t="s">
        <v>82</v>
      </c>
      <c r="C47" s="148"/>
      <c r="D47" s="149"/>
      <c r="E47" s="40"/>
      <c r="F47" s="41"/>
      <c r="G47" s="40"/>
      <c r="H47" s="40">
        <f t="shared" si="0"/>
        <v>0</v>
      </c>
      <c r="I47" s="40"/>
      <c r="J47" s="41"/>
      <c r="K47" s="42"/>
      <c r="L47" s="40">
        <f t="shared" si="71"/>
        <v>0</v>
      </c>
      <c r="M47" s="40"/>
      <c r="N47" s="41"/>
      <c r="O47" s="40"/>
      <c r="P47" s="43">
        <f t="shared" si="72"/>
        <v>0</v>
      </c>
      <c r="Q47" s="40">
        <f t="shared" ref="Q47" si="73">R47</f>
        <v>0</v>
      </c>
      <c r="R47" s="41"/>
      <c r="S47" s="40"/>
      <c r="T47" s="43">
        <f t="shared" si="63"/>
        <v>0</v>
      </c>
      <c r="U47" s="40"/>
      <c r="V47" s="41"/>
      <c r="W47" s="40"/>
      <c r="X47" s="43">
        <f t="shared" si="64"/>
        <v>0</v>
      </c>
      <c r="Y47" s="40"/>
      <c r="Z47" s="41"/>
      <c r="AA47" s="40"/>
      <c r="AB47" s="43">
        <f t="shared" si="66"/>
        <v>0</v>
      </c>
      <c r="AC47" s="40"/>
      <c r="AD47" s="41"/>
      <c r="AE47" s="40"/>
      <c r="AF47" s="43">
        <f>AD47-AC47</f>
        <v>0</v>
      </c>
      <c r="AG47" s="25">
        <f t="shared" si="23"/>
        <v>0</v>
      </c>
      <c r="AH47" s="41">
        <f t="shared" si="3"/>
        <v>0</v>
      </c>
      <c r="AI47" s="41"/>
      <c r="AJ47" s="41">
        <f t="shared" si="35"/>
        <v>0</v>
      </c>
      <c r="AK47" s="40"/>
      <c r="AL47" s="41"/>
      <c r="AM47" s="40"/>
      <c r="AN47" s="40">
        <f>AL47-AK47</f>
        <v>0</v>
      </c>
      <c r="AO47" s="40"/>
      <c r="AP47" s="41"/>
      <c r="AQ47" s="40"/>
      <c r="AR47" s="40">
        <f>AP47-AO47</f>
        <v>0</v>
      </c>
      <c r="AS47" s="40"/>
      <c r="AT47" s="41"/>
      <c r="AU47" s="40"/>
      <c r="AV47" s="40">
        <f>AT47-AS47</f>
        <v>0</v>
      </c>
      <c r="AW47" s="40"/>
      <c r="AX47" s="41"/>
      <c r="AY47" s="40"/>
      <c r="AZ47" s="40">
        <f>AX47-AW47</f>
        <v>0</v>
      </c>
      <c r="BA47" s="25">
        <f t="shared" si="8"/>
        <v>0</v>
      </c>
      <c r="BB47" s="25">
        <f t="shared" si="51"/>
        <v>0</v>
      </c>
      <c r="BC47" s="41"/>
      <c r="BD47" s="41">
        <f>BB47-BA47</f>
        <v>0</v>
      </c>
      <c r="BE47" s="40"/>
      <c r="BF47" s="46"/>
      <c r="BG47" s="45"/>
      <c r="BH47" s="45">
        <f>BF47-BE47</f>
        <v>0</v>
      </c>
      <c r="BI47" s="45"/>
      <c r="BJ47" s="46"/>
      <c r="BK47" s="45"/>
      <c r="BL47" s="45">
        <f>BJ47-BI47</f>
        <v>0</v>
      </c>
      <c r="BM47" s="45"/>
      <c r="BN47" s="46"/>
      <c r="BO47" s="45"/>
      <c r="BP47" s="45">
        <f>BN47-BM47</f>
        <v>0</v>
      </c>
      <c r="BQ47" s="45"/>
      <c r="BR47" s="46"/>
      <c r="BS47" s="72" t="e">
        <f t="shared" si="37"/>
        <v>#DIV/0!</v>
      </c>
      <c r="BT47" s="47">
        <f t="shared" si="18"/>
        <v>0</v>
      </c>
      <c r="BU47" s="25">
        <f t="shared" si="26"/>
        <v>0</v>
      </c>
      <c r="BV47" s="25">
        <f t="shared" si="26"/>
        <v>0</v>
      </c>
      <c r="BW47" s="41">
        <v>5.8</v>
      </c>
      <c r="BX47" s="41">
        <v>5.8</v>
      </c>
      <c r="BY47" s="40"/>
      <c r="BZ47" s="43">
        <f>BX47-BW47</f>
        <v>0</v>
      </c>
      <c r="CA47" s="45"/>
      <c r="CB47" s="46"/>
      <c r="CC47" s="81"/>
      <c r="CD47" s="44">
        <f t="shared" si="28"/>
        <v>0</v>
      </c>
      <c r="CE47" s="44"/>
      <c r="CF47" s="49"/>
      <c r="CG47" s="44"/>
      <c r="CH47" s="44"/>
      <c r="CI47" s="44"/>
      <c r="CJ47" s="49"/>
      <c r="CK47" s="44"/>
      <c r="CL47" s="44"/>
      <c r="CM47" s="25">
        <f t="shared" si="29"/>
        <v>5.8</v>
      </c>
      <c r="CN47" s="41">
        <f t="shared" si="29"/>
        <v>5.8</v>
      </c>
      <c r="CO47" s="25">
        <f t="shared" si="31"/>
        <v>100</v>
      </c>
      <c r="CP47" s="25">
        <f t="shared" si="13"/>
        <v>0</v>
      </c>
      <c r="CR47" s="51">
        <f t="shared" si="14"/>
        <v>5.8</v>
      </c>
      <c r="CS47" s="38">
        <f t="shared" si="15"/>
        <v>5.8</v>
      </c>
      <c r="CU47" s="52">
        <f t="shared" si="16"/>
        <v>5.8</v>
      </c>
      <c r="CV47" s="38">
        <f t="shared" si="19"/>
        <v>5.8</v>
      </c>
      <c r="CW47" s="38">
        <f t="shared" si="20"/>
        <v>5.8</v>
      </c>
      <c r="CX47" s="38">
        <f t="shared" si="21"/>
        <v>0</v>
      </c>
      <c r="CY47" s="38">
        <f t="shared" si="22"/>
        <v>5.8</v>
      </c>
      <c r="CZ47" s="28"/>
      <c r="DA47" s="28"/>
    </row>
    <row r="48" spans="1:105" s="37" customFormat="1" ht="13.5">
      <c r="A48" s="29">
        <v>290</v>
      </c>
      <c r="B48" s="144" t="s">
        <v>83</v>
      </c>
      <c r="C48" s="145"/>
      <c r="D48" s="146"/>
      <c r="E48" s="30">
        <f>SUM(E49:E54)</f>
        <v>0</v>
      </c>
      <c r="F48" s="30">
        <f>SUM(F49:F55)</f>
        <v>0.5</v>
      </c>
      <c r="G48" s="59"/>
      <c r="H48" s="30">
        <f t="shared" si="0"/>
        <v>0.5</v>
      </c>
      <c r="I48" s="30">
        <f>SUM(I49:I54)</f>
        <v>0</v>
      </c>
      <c r="J48" s="30">
        <f>SUM(J49:J55)</f>
        <v>2.2763200000000001</v>
      </c>
      <c r="K48" s="30"/>
      <c r="L48" s="30">
        <f t="shared" si="71"/>
        <v>2.2763200000000001</v>
      </c>
      <c r="M48" s="30">
        <f>SUM(M49:M55)</f>
        <v>0</v>
      </c>
      <c r="N48" s="30">
        <f>SUM(N49:N55)</f>
        <v>13.388539999999999</v>
      </c>
      <c r="O48" s="30"/>
      <c r="P48" s="32">
        <f t="shared" si="72"/>
        <v>13.388539999999999</v>
      </c>
      <c r="Q48" s="30">
        <f>SUM(Q49:Q54)</f>
        <v>0</v>
      </c>
      <c r="R48" s="30">
        <f>R49+R54+R50+R51+R55</f>
        <v>49.276760000000003</v>
      </c>
      <c r="S48" s="30"/>
      <c r="T48" s="30">
        <f>R48-Q48</f>
        <v>49.276760000000003</v>
      </c>
      <c r="U48" s="30">
        <f>SUM(U49:U54)</f>
        <v>0</v>
      </c>
      <c r="V48" s="30">
        <f>V49+V54+V55</f>
        <v>67</v>
      </c>
      <c r="W48" s="32"/>
      <c r="X48" s="54">
        <f t="shared" si="64"/>
        <v>67</v>
      </c>
      <c r="Y48" s="30">
        <f>SUM(Y49:Y54)</f>
        <v>0</v>
      </c>
      <c r="Z48" s="30">
        <f>Z49+Z54+Z55</f>
        <v>0.25</v>
      </c>
      <c r="AA48" s="84">
        <v>0</v>
      </c>
      <c r="AB48" s="32">
        <f t="shared" si="66"/>
        <v>0.25</v>
      </c>
      <c r="AC48" s="30">
        <f>SUM(AC49:AC54)</f>
        <v>0</v>
      </c>
      <c r="AD48" s="30">
        <f>AD49+AD54</f>
        <v>2</v>
      </c>
      <c r="AE48" s="30"/>
      <c r="AF48" s="30">
        <f>AF49+AF50+AF51+AF54</f>
        <v>0</v>
      </c>
      <c r="AG48" s="31">
        <f t="shared" si="23"/>
        <v>0</v>
      </c>
      <c r="AH48" s="30">
        <f>SUM(AH49:AH55)</f>
        <v>134.69162</v>
      </c>
      <c r="AI48" s="30"/>
      <c r="AJ48" s="30">
        <f t="shared" si="35"/>
        <v>134.69162</v>
      </c>
      <c r="AK48" s="30">
        <f>SUM(AK49:AK54)</f>
        <v>0</v>
      </c>
      <c r="AL48" s="30">
        <f>AL49+AL54+AL55</f>
        <v>0.5</v>
      </c>
      <c r="AM48" s="31"/>
      <c r="AN48" s="30">
        <f>AL48-AK48</f>
        <v>0.5</v>
      </c>
      <c r="AO48" s="30">
        <f>SUM(AO49:AO54)</f>
        <v>0</v>
      </c>
      <c r="AP48" s="30">
        <f>AP49+AP54+AP50+AP51+AP55</f>
        <v>0.5</v>
      </c>
      <c r="AQ48" s="31"/>
      <c r="AR48" s="30">
        <f>AP48-AO48</f>
        <v>0.5</v>
      </c>
      <c r="AS48" s="30">
        <f>SUM(AS49:AS54)</f>
        <v>10</v>
      </c>
      <c r="AT48" s="30">
        <f>AT49+AT54+AT50+AT55+AT51</f>
        <v>9.7788699999999995</v>
      </c>
      <c r="AU48" s="30">
        <f>AU49+AU54+AU50</f>
        <v>0</v>
      </c>
      <c r="AV48" s="30">
        <f>AV49+AV54+AV50</f>
        <v>0</v>
      </c>
      <c r="AW48" s="30">
        <f>SUM(AW49:AW54)</f>
        <v>0</v>
      </c>
      <c r="AX48" s="30">
        <f>AX49+AX54+AX50+AX55</f>
        <v>0.25</v>
      </c>
      <c r="AY48" s="30">
        <f>AY49+AY54+AY50</f>
        <v>0</v>
      </c>
      <c r="AZ48" s="30">
        <f>AZ49+AZ54+AZ50</f>
        <v>0</v>
      </c>
      <c r="BA48" s="31">
        <f t="shared" si="8"/>
        <v>10</v>
      </c>
      <c r="BB48" s="31">
        <f t="shared" si="51"/>
        <v>11.02887</v>
      </c>
      <c r="BC48" s="30">
        <f>BC49+BC54+BC50</f>
        <v>0</v>
      </c>
      <c r="BD48" s="30">
        <f>BD49+BD54+BD50</f>
        <v>0</v>
      </c>
      <c r="BE48" s="30">
        <f>SUM(BE49:BE55)</f>
        <v>5.5</v>
      </c>
      <c r="BF48" s="33">
        <f>BF49+BF54+BF50+BF55</f>
        <v>5.5</v>
      </c>
      <c r="BG48" s="33">
        <f>BG49+BG54+BG50</f>
        <v>0</v>
      </c>
      <c r="BH48" s="33">
        <f>BH49+BH54+BH50</f>
        <v>0</v>
      </c>
      <c r="BI48" s="30">
        <f>SUM(BI49:BI54)</f>
        <v>0</v>
      </c>
      <c r="BJ48" s="33">
        <f>BJ49+BJ54+BJ50</f>
        <v>0</v>
      </c>
      <c r="BK48" s="33">
        <f>BK49+BK54+BK50</f>
        <v>0</v>
      </c>
      <c r="BL48" s="33">
        <f>BL49+BL54+BL50</f>
        <v>0</v>
      </c>
      <c r="BM48" s="30">
        <f>SUM(BM49:BM55)</f>
        <v>96</v>
      </c>
      <c r="BN48" s="30">
        <f>SUM(BN49:BN55)</f>
        <v>96.049700000000001</v>
      </c>
      <c r="BO48" s="33">
        <f>BO49+BO54+BO50</f>
        <v>0</v>
      </c>
      <c r="BP48" s="33">
        <f>BP49+BP54+BP50</f>
        <v>0</v>
      </c>
      <c r="BQ48" s="30">
        <f>SUM(BQ49:BQ54)</f>
        <v>0</v>
      </c>
      <c r="BR48" s="33">
        <f>SUM(BR49:BR55)</f>
        <v>3.2201900000000001</v>
      </c>
      <c r="BS48" s="56">
        <v>0</v>
      </c>
      <c r="BT48" s="31">
        <f t="shared" si="18"/>
        <v>3.2201900000000001</v>
      </c>
      <c r="BU48" s="31">
        <f t="shared" si="26"/>
        <v>111.5</v>
      </c>
      <c r="BV48" s="31">
        <f t="shared" si="26"/>
        <v>247.27019000000001</v>
      </c>
      <c r="BW48" s="30">
        <f>SUM(BW49:BW54)</f>
        <v>0.75</v>
      </c>
      <c r="BX48" s="30">
        <f>BX49+BX54+BX50</f>
        <v>0.75</v>
      </c>
      <c r="BY48" s="30">
        <f>BY49+BY54+BY50</f>
        <v>0</v>
      </c>
      <c r="BZ48" s="30">
        <f>BZ49+BZ54+BZ50</f>
        <v>0</v>
      </c>
      <c r="CA48" s="30">
        <f>SUM(CA49:CA54)</f>
        <v>1</v>
      </c>
      <c r="CB48" s="33">
        <f>CB49+CB54+CB50+CB51</f>
        <v>0.50222</v>
      </c>
      <c r="CC48" s="33">
        <f>CC49+CC54+CC50</f>
        <v>0</v>
      </c>
      <c r="CD48" s="33">
        <f>CD49+CD54+CD50</f>
        <v>-0.49778</v>
      </c>
      <c r="CE48" s="30">
        <f>SUM(CE49:CE54)</f>
        <v>0</v>
      </c>
      <c r="CF48" s="33">
        <f>CF49+CF54+CF50</f>
        <v>0</v>
      </c>
      <c r="CG48" s="33">
        <f>CG49+CG54+CG50</f>
        <v>0</v>
      </c>
      <c r="CH48" s="33">
        <f>CH49+CH54+CH50</f>
        <v>0</v>
      </c>
      <c r="CI48" s="30">
        <f>SUM(CI49:CI55)</f>
        <v>91</v>
      </c>
      <c r="CJ48" s="30">
        <f>SUM(CJ49:CJ55)</f>
        <v>63.472000000000001</v>
      </c>
      <c r="CK48" s="33">
        <f>CK49+CK54+CK50</f>
        <v>0</v>
      </c>
      <c r="CL48" s="33">
        <f>CL49+CL54+CL50</f>
        <v>0</v>
      </c>
      <c r="CM48" s="31">
        <f t="shared" si="29"/>
        <v>204.25</v>
      </c>
      <c r="CN48" s="59">
        <f t="shared" si="29"/>
        <v>311.99441000000002</v>
      </c>
      <c r="CO48" s="31">
        <f t="shared" si="31"/>
        <v>152.75124112607099</v>
      </c>
      <c r="CP48" s="31">
        <f t="shared" si="13"/>
        <v>107.74441000000002</v>
      </c>
      <c r="CQ48" s="85">
        <f>CQ49+CQ54+CQ50</f>
        <v>0</v>
      </c>
      <c r="CR48" s="38">
        <f t="shared" si="14"/>
        <v>248.52241000000001</v>
      </c>
      <c r="CS48" s="38">
        <f t="shared" si="15"/>
        <v>113.25</v>
      </c>
      <c r="CU48" s="38">
        <f t="shared" si="16"/>
        <v>248.52241000000001</v>
      </c>
      <c r="CV48" s="38">
        <f t="shared" si="19"/>
        <v>315.21460000000002</v>
      </c>
      <c r="CW48" s="38">
        <f t="shared" si="20"/>
        <v>311.99441000000002</v>
      </c>
      <c r="CX48" s="38">
        <f t="shared" si="21"/>
        <v>247.27019000000001</v>
      </c>
      <c r="CY48" s="38">
        <f t="shared" si="22"/>
        <v>204.25</v>
      </c>
      <c r="CZ48" s="38"/>
      <c r="DA48" s="38"/>
    </row>
    <row r="49" spans="1:105" ht="12.75">
      <c r="A49" s="39"/>
      <c r="B49" s="150" t="s">
        <v>84</v>
      </c>
      <c r="C49" s="151"/>
      <c r="D49" s="152"/>
      <c r="E49" s="40">
        <v>0</v>
      </c>
      <c r="F49" s="41"/>
      <c r="G49" s="40"/>
      <c r="H49" s="40">
        <f t="shared" si="0"/>
        <v>0</v>
      </c>
      <c r="I49" s="40"/>
      <c r="J49" s="41"/>
      <c r="K49" s="40"/>
      <c r="L49" s="40">
        <f t="shared" si="71"/>
        <v>0</v>
      </c>
      <c r="M49" s="40"/>
      <c r="N49" s="41"/>
      <c r="O49" s="40"/>
      <c r="P49" s="43">
        <f t="shared" si="72"/>
        <v>0</v>
      </c>
      <c r="Q49" s="40"/>
      <c r="R49" s="41">
        <v>7</v>
      </c>
      <c r="S49" s="40"/>
      <c r="T49" s="40">
        <f>R49-Q49</f>
        <v>7</v>
      </c>
      <c r="U49" s="40"/>
      <c r="V49" s="41">
        <v>2</v>
      </c>
      <c r="W49" s="43"/>
      <c r="X49" s="43"/>
      <c r="Y49" s="40"/>
      <c r="Z49" s="41"/>
      <c r="AA49" s="40"/>
      <c r="AB49" s="43">
        <f t="shared" si="66"/>
        <v>0</v>
      </c>
      <c r="AC49" s="40"/>
      <c r="AD49" s="41">
        <v>2</v>
      </c>
      <c r="AE49" s="40"/>
      <c r="AF49" s="43"/>
      <c r="AG49" s="25">
        <f t="shared" si="23"/>
        <v>0</v>
      </c>
      <c r="AH49" s="41">
        <f>F49+J49+N49+R49+V49+Z49+AD49</f>
        <v>11</v>
      </c>
      <c r="AI49" s="41"/>
      <c r="AJ49" s="41">
        <f t="shared" si="35"/>
        <v>11</v>
      </c>
      <c r="AK49" s="40"/>
      <c r="AL49" s="41"/>
      <c r="AM49" s="40"/>
      <c r="AN49" s="40">
        <f>AL49-AK49</f>
        <v>0</v>
      </c>
      <c r="AO49" s="40"/>
      <c r="AP49" s="41"/>
      <c r="AQ49" s="40"/>
      <c r="AR49" s="40">
        <f>AP49-AO49</f>
        <v>0</v>
      </c>
      <c r="AS49" s="40"/>
      <c r="AT49" s="46"/>
      <c r="AU49" s="40"/>
      <c r="AV49" s="40">
        <f>AT49-AS49</f>
        <v>0</v>
      </c>
      <c r="AW49" s="40"/>
      <c r="AX49" s="41"/>
      <c r="AY49" s="40"/>
      <c r="AZ49" s="40">
        <f>AX49-AW49</f>
        <v>0</v>
      </c>
      <c r="BA49" s="25">
        <f t="shared" si="8"/>
        <v>0</v>
      </c>
      <c r="BB49" s="25">
        <f t="shared" si="51"/>
        <v>0</v>
      </c>
      <c r="BC49" s="41"/>
      <c r="BD49" s="41">
        <f>BB49-BA49</f>
        <v>0</v>
      </c>
      <c r="BE49" s="40"/>
      <c r="BF49" s="46"/>
      <c r="BG49" s="45"/>
      <c r="BH49" s="45">
        <f>BF49-BE49</f>
        <v>0</v>
      </c>
      <c r="BI49" s="45"/>
      <c r="BJ49" s="46"/>
      <c r="BK49" s="45"/>
      <c r="BL49" s="45">
        <f>BJ49-BI49</f>
        <v>0</v>
      </c>
      <c r="BM49" s="45"/>
      <c r="BN49" s="46"/>
      <c r="BO49" s="45"/>
      <c r="BP49" s="45">
        <f>BN49-BM49</f>
        <v>0</v>
      </c>
      <c r="BQ49" s="45"/>
      <c r="BR49" s="46"/>
      <c r="BS49" s="72">
        <v>0</v>
      </c>
      <c r="BT49" s="47">
        <f t="shared" si="18"/>
        <v>0</v>
      </c>
      <c r="BU49" s="25">
        <f t="shared" si="26"/>
        <v>0</v>
      </c>
      <c r="BV49" s="25">
        <f t="shared" si="26"/>
        <v>11</v>
      </c>
      <c r="BW49" s="41">
        <v>0.75</v>
      </c>
      <c r="BX49" s="41">
        <v>0.75</v>
      </c>
      <c r="BY49" s="40"/>
      <c r="BZ49" s="43"/>
      <c r="CA49" s="45"/>
      <c r="CB49" s="46"/>
      <c r="CC49" s="48"/>
      <c r="CD49" s="44">
        <f t="shared" si="28"/>
        <v>0</v>
      </c>
      <c r="CE49" s="44"/>
      <c r="CF49" s="49"/>
      <c r="CG49" s="44"/>
      <c r="CH49" s="44"/>
      <c r="CI49" s="44"/>
      <c r="CJ49" s="49"/>
      <c r="CK49" s="44"/>
      <c r="CL49" s="44"/>
      <c r="CM49" s="25">
        <f t="shared" si="29"/>
        <v>0.75</v>
      </c>
      <c r="CN49" s="41">
        <f t="shared" si="29"/>
        <v>11.75</v>
      </c>
      <c r="CO49" s="25">
        <f t="shared" si="31"/>
        <v>1566.6666666666665</v>
      </c>
      <c r="CP49" s="25">
        <f t="shared" si="13"/>
        <v>11</v>
      </c>
      <c r="CR49" s="51">
        <f t="shared" si="14"/>
        <v>11.75</v>
      </c>
      <c r="CS49" s="38">
        <f t="shared" si="15"/>
        <v>0.75</v>
      </c>
      <c r="CU49" s="52">
        <f t="shared" si="16"/>
        <v>11.75</v>
      </c>
      <c r="CV49" s="38">
        <f t="shared" si="19"/>
        <v>11.75</v>
      </c>
      <c r="CW49" s="38">
        <f t="shared" si="20"/>
        <v>11.75</v>
      </c>
      <c r="CX49" s="38">
        <f t="shared" si="21"/>
        <v>11</v>
      </c>
      <c r="CY49" s="38">
        <f t="shared" si="22"/>
        <v>0.75</v>
      </c>
      <c r="CZ49" s="28"/>
      <c r="DA49" s="28"/>
    </row>
    <row r="50" spans="1:105" ht="15.75" customHeight="1">
      <c r="A50" s="39"/>
      <c r="B50" s="147" t="s">
        <v>85</v>
      </c>
      <c r="C50" s="148"/>
      <c r="D50" s="149"/>
      <c r="E50" s="40"/>
      <c r="F50" s="41"/>
      <c r="G50" s="40"/>
      <c r="H50" s="40"/>
      <c r="I50" s="40"/>
      <c r="J50" s="41"/>
      <c r="K50" s="43"/>
      <c r="L50" s="43"/>
      <c r="M50" s="40"/>
      <c r="N50" s="41"/>
      <c r="O50" s="40"/>
      <c r="P50" s="43"/>
      <c r="Q50" s="40"/>
      <c r="R50" s="41"/>
      <c r="S50" s="40"/>
      <c r="T50" s="40"/>
      <c r="U50" s="40"/>
      <c r="V50" s="41"/>
      <c r="W50" s="43"/>
      <c r="X50" s="43"/>
      <c r="Y50" s="40"/>
      <c r="Z50" s="41"/>
      <c r="AA50" s="40"/>
      <c r="AB50" s="43"/>
      <c r="AC50" s="40"/>
      <c r="AD50" s="41"/>
      <c r="AE50" s="40"/>
      <c r="AF50" s="43"/>
      <c r="AG50" s="25">
        <f t="shared" si="23"/>
        <v>0</v>
      </c>
      <c r="AH50" s="41">
        <f t="shared" si="3"/>
        <v>0</v>
      </c>
      <c r="AI50" s="41"/>
      <c r="AJ50" s="41">
        <f t="shared" si="35"/>
        <v>0</v>
      </c>
      <c r="AK50" s="40"/>
      <c r="AL50" s="41"/>
      <c r="AM50" s="40"/>
      <c r="AN50" s="40"/>
      <c r="AO50" s="40"/>
      <c r="AP50" s="41"/>
      <c r="AQ50" s="40"/>
      <c r="AR50" s="40"/>
      <c r="AS50" s="40"/>
      <c r="AT50" s="41"/>
      <c r="AU50" s="40"/>
      <c r="AV50" s="40"/>
      <c r="AW50" s="40"/>
      <c r="AX50" s="41"/>
      <c r="AY50" s="40"/>
      <c r="AZ50" s="40"/>
      <c r="BA50" s="25">
        <f t="shared" si="8"/>
        <v>0</v>
      </c>
      <c r="BB50" s="25">
        <f t="shared" si="51"/>
        <v>0</v>
      </c>
      <c r="BC50" s="41"/>
      <c r="BD50" s="41"/>
      <c r="BE50" s="40"/>
      <c r="BF50" s="46"/>
      <c r="BG50" s="45"/>
      <c r="BH50" s="45"/>
      <c r="BI50" s="45"/>
      <c r="BJ50" s="46"/>
      <c r="BK50" s="45"/>
      <c r="BL50" s="45"/>
      <c r="BM50" s="45"/>
      <c r="BN50" s="46"/>
      <c r="BO50" s="45"/>
      <c r="BP50" s="45"/>
      <c r="BQ50" s="45"/>
      <c r="BR50" s="46"/>
      <c r="BS50" s="72"/>
      <c r="BT50" s="47">
        <f t="shared" si="18"/>
        <v>0</v>
      </c>
      <c r="BU50" s="25">
        <f t="shared" si="26"/>
        <v>0</v>
      </c>
      <c r="BV50" s="25">
        <f t="shared" si="26"/>
        <v>0</v>
      </c>
      <c r="BW50" s="40"/>
      <c r="BX50" s="41"/>
      <c r="BY50" s="40"/>
      <c r="BZ50" s="43"/>
      <c r="CA50" s="45">
        <v>1</v>
      </c>
      <c r="CB50" s="46">
        <v>0.50222</v>
      </c>
      <c r="CC50" s="48"/>
      <c r="CD50" s="44">
        <f t="shared" si="28"/>
        <v>-0.49778</v>
      </c>
      <c r="CE50" s="44"/>
      <c r="CF50" s="49"/>
      <c r="CG50" s="44"/>
      <c r="CH50" s="44"/>
      <c r="CI50" s="44"/>
      <c r="CJ50" s="46"/>
      <c r="CK50" s="44"/>
      <c r="CL50" s="44"/>
      <c r="CM50" s="25">
        <f t="shared" si="29"/>
        <v>1</v>
      </c>
      <c r="CN50" s="41">
        <f t="shared" si="29"/>
        <v>0.50222</v>
      </c>
      <c r="CO50" s="25">
        <f t="shared" si="31"/>
        <v>50.222000000000001</v>
      </c>
      <c r="CP50" s="25">
        <f t="shared" si="13"/>
        <v>-0.49778</v>
      </c>
      <c r="CR50" s="51">
        <f t="shared" si="14"/>
        <v>0.50222</v>
      </c>
      <c r="CS50" s="38">
        <f t="shared" si="15"/>
        <v>1</v>
      </c>
      <c r="CU50" s="52">
        <f t="shared" si="16"/>
        <v>0.50222</v>
      </c>
      <c r="CV50" s="38">
        <f t="shared" si="19"/>
        <v>0.50222</v>
      </c>
      <c r="CW50" s="38">
        <f t="shared" si="20"/>
        <v>0.50222</v>
      </c>
      <c r="CX50" s="38">
        <f t="shared" si="21"/>
        <v>0</v>
      </c>
      <c r="CY50" s="38">
        <f t="shared" si="22"/>
        <v>1</v>
      </c>
      <c r="CZ50" s="28"/>
      <c r="DA50" s="28"/>
    </row>
    <row r="51" spans="1:105" ht="13.5">
      <c r="A51" s="39"/>
      <c r="B51" s="147" t="s">
        <v>84</v>
      </c>
      <c r="C51" s="148"/>
      <c r="D51" s="149"/>
      <c r="E51" s="40"/>
      <c r="F51" s="41"/>
      <c r="G51" s="40"/>
      <c r="H51" s="40"/>
      <c r="I51" s="40"/>
      <c r="J51" s="41">
        <v>2</v>
      </c>
      <c r="K51" s="43"/>
      <c r="L51" s="43"/>
      <c r="M51" s="40"/>
      <c r="N51" s="41">
        <v>13.026</v>
      </c>
      <c r="O51" s="40"/>
      <c r="P51" s="43"/>
      <c r="Q51" s="40"/>
      <c r="R51" s="41">
        <v>2</v>
      </c>
      <c r="S51" s="40"/>
      <c r="T51" s="43"/>
      <c r="U51" s="40"/>
      <c r="V51" s="41"/>
      <c r="W51" s="43"/>
      <c r="X51" s="43"/>
      <c r="Y51" s="40"/>
      <c r="Z51" s="41"/>
      <c r="AA51" s="40"/>
      <c r="AB51" s="43"/>
      <c r="AC51" s="40"/>
      <c r="AD51" s="41"/>
      <c r="AE51" s="40"/>
      <c r="AF51" s="43"/>
      <c r="AG51" s="25">
        <f t="shared" si="23"/>
        <v>0</v>
      </c>
      <c r="AH51" s="41">
        <f t="shared" si="3"/>
        <v>17.026</v>
      </c>
      <c r="AI51" s="41"/>
      <c r="AJ51" s="41">
        <f t="shared" si="35"/>
        <v>17.026</v>
      </c>
      <c r="AK51" s="40"/>
      <c r="AL51" s="41"/>
      <c r="AM51" s="40"/>
      <c r="AN51" s="40"/>
      <c r="AO51" s="40"/>
      <c r="AP51" s="41"/>
      <c r="AQ51" s="40"/>
      <c r="AR51" s="40"/>
      <c r="AS51" s="40">
        <v>10</v>
      </c>
      <c r="AT51" s="41">
        <v>7.7586300000000001</v>
      </c>
      <c r="AU51" s="40"/>
      <c r="AV51" s="40"/>
      <c r="AW51" s="40"/>
      <c r="AX51" s="41"/>
      <c r="AY51" s="40"/>
      <c r="AZ51" s="40"/>
      <c r="BA51" s="25">
        <f t="shared" si="8"/>
        <v>10</v>
      </c>
      <c r="BB51" s="25">
        <f t="shared" si="51"/>
        <v>7.7586300000000001</v>
      </c>
      <c r="BC51" s="41"/>
      <c r="BD51" s="41"/>
      <c r="BE51" s="40"/>
      <c r="BF51" s="46"/>
      <c r="BG51" s="45"/>
      <c r="BH51" s="45"/>
      <c r="BI51" s="45"/>
      <c r="BJ51" s="46"/>
      <c r="BK51" s="45"/>
      <c r="BL51" s="45"/>
      <c r="BM51" s="45">
        <v>8</v>
      </c>
      <c r="BN51" s="46">
        <v>7.2844499999999996</v>
      </c>
      <c r="BO51" s="45"/>
      <c r="BP51" s="45"/>
      <c r="BQ51" s="45"/>
      <c r="BR51" s="46">
        <v>3.2201900000000001</v>
      </c>
      <c r="BS51" s="72">
        <v>0</v>
      </c>
      <c r="BT51" s="47">
        <f t="shared" si="18"/>
        <v>3.2201900000000001</v>
      </c>
      <c r="BU51" s="25">
        <f t="shared" si="26"/>
        <v>18</v>
      </c>
      <c r="BV51" s="25">
        <f t="shared" si="26"/>
        <v>32.06908</v>
      </c>
      <c r="BW51" s="40"/>
      <c r="BX51" s="41"/>
      <c r="BY51" s="40"/>
      <c r="BZ51" s="43"/>
      <c r="CA51" s="45"/>
      <c r="CB51" s="46"/>
      <c r="CC51" s="48"/>
      <c r="CD51" s="44">
        <f t="shared" si="28"/>
        <v>0</v>
      </c>
      <c r="CE51" s="44"/>
      <c r="CF51" s="49"/>
      <c r="CG51" s="44"/>
      <c r="CH51" s="44"/>
      <c r="CI51" s="44">
        <v>66</v>
      </c>
      <c r="CJ51" s="46">
        <v>51</v>
      </c>
      <c r="CK51" s="66">
        <f t="shared" ref="CK51" si="74">CJ51/CI51*100</f>
        <v>77.272727272727266</v>
      </c>
      <c r="CL51" s="83">
        <f>CJ51-CI51</f>
        <v>-15</v>
      </c>
      <c r="CM51" s="25">
        <f t="shared" si="29"/>
        <v>84</v>
      </c>
      <c r="CN51" s="41">
        <f t="shared" si="29"/>
        <v>83.06908</v>
      </c>
      <c r="CO51" s="25">
        <f t="shared" si="31"/>
        <v>98.891761904761893</v>
      </c>
      <c r="CP51" s="25">
        <f t="shared" si="13"/>
        <v>-0.93092000000000041</v>
      </c>
      <c r="CR51" s="51">
        <f t="shared" si="14"/>
        <v>32.06908</v>
      </c>
      <c r="CS51" s="38">
        <f t="shared" si="15"/>
        <v>18</v>
      </c>
      <c r="CU51" s="52">
        <f t="shared" si="16"/>
        <v>32.06908</v>
      </c>
      <c r="CV51" s="38">
        <f t="shared" si="19"/>
        <v>86.289270000000002</v>
      </c>
      <c r="CW51" s="38">
        <f t="shared" si="20"/>
        <v>83.06908</v>
      </c>
      <c r="CX51" s="38">
        <f t="shared" si="21"/>
        <v>32.06908</v>
      </c>
      <c r="CY51" s="38">
        <f t="shared" si="22"/>
        <v>84</v>
      </c>
      <c r="CZ51" s="28"/>
      <c r="DA51" s="28"/>
    </row>
    <row r="52" spans="1:105" ht="12.75" hidden="1">
      <c r="A52" s="39"/>
      <c r="B52" s="147" t="s">
        <v>86</v>
      </c>
      <c r="C52" s="148"/>
      <c r="D52" s="149"/>
      <c r="E52" s="40"/>
      <c r="F52" s="41"/>
      <c r="G52" s="40"/>
      <c r="H52" s="40"/>
      <c r="I52" s="40"/>
      <c r="J52" s="41"/>
      <c r="K52" s="43"/>
      <c r="L52" s="43"/>
      <c r="M52" s="40"/>
      <c r="N52" s="41"/>
      <c r="O52" s="40"/>
      <c r="P52" s="43"/>
      <c r="Q52" s="40"/>
      <c r="R52" s="41"/>
      <c r="S52" s="40"/>
      <c r="T52" s="43"/>
      <c r="U52" s="40"/>
      <c r="V52" s="41"/>
      <c r="W52" s="43"/>
      <c r="X52" s="43"/>
      <c r="Y52" s="40"/>
      <c r="Z52" s="41"/>
      <c r="AA52" s="40"/>
      <c r="AB52" s="43"/>
      <c r="AC52" s="40"/>
      <c r="AD52" s="41"/>
      <c r="AE52" s="40"/>
      <c r="AF52" s="43"/>
      <c r="AG52" s="25">
        <f t="shared" si="23"/>
        <v>0</v>
      </c>
      <c r="AH52" s="41">
        <f t="shared" si="3"/>
        <v>0</v>
      </c>
      <c r="AI52" s="41">
        <v>0</v>
      </c>
      <c r="AJ52" s="41">
        <f t="shared" si="35"/>
        <v>0</v>
      </c>
      <c r="AK52" s="40"/>
      <c r="AL52" s="41"/>
      <c r="AM52" s="40"/>
      <c r="AN52" s="40"/>
      <c r="AO52" s="40"/>
      <c r="AP52" s="41"/>
      <c r="AQ52" s="40"/>
      <c r="AR52" s="40"/>
      <c r="AS52" s="40"/>
      <c r="AT52" s="41"/>
      <c r="AU52" s="40"/>
      <c r="AV52" s="40"/>
      <c r="AW52" s="40"/>
      <c r="AX52" s="41"/>
      <c r="AY52" s="40"/>
      <c r="AZ52" s="40"/>
      <c r="BA52" s="25">
        <f t="shared" si="8"/>
        <v>0</v>
      </c>
      <c r="BB52" s="25">
        <f t="shared" si="51"/>
        <v>0</v>
      </c>
      <c r="BC52" s="41"/>
      <c r="BD52" s="41"/>
      <c r="BE52" s="40"/>
      <c r="BF52" s="46"/>
      <c r="BG52" s="45"/>
      <c r="BH52" s="45"/>
      <c r="BI52" s="45"/>
      <c r="BJ52" s="46"/>
      <c r="BK52" s="45"/>
      <c r="BL52" s="45"/>
      <c r="BM52" s="45"/>
      <c r="BN52" s="46"/>
      <c r="BO52" s="45"/>
      <c r="BP52" s="45"/>
      <c r="BQ52" s="45"/>
      <c r="BR52" s="46"/>
      <c r="BS52" s="72">
        <v>0</v>
      </c>
      <c r="BT52" s="47">
        <f t="shared" si="18"/>
        <v>0</v>
      </c>
      <c r="BU52" s="25">
        <f t="shared" si="26"/>
        <v>0</v>
      </c>
      <c r="BV52" s="25">
        <f t="shared" si="26"/>
        <v>0</v>
      </c>
      <c r="BW52" s="40"/>
      <c r="BX52" s="41"/>
      <c r="BY52" s="40"/>
      <c r="BZ52" s="43"/>
      <c r="CA52" s="45"/>
      <c r="CB52" s="46"/>
      <c r="CC52" s="48"/>
      <c r="CD52" s="44"/>
      <c r="CE52" s="44"/>
      <c r="CF52" s="49"/>
      <c r="CG52" s="44"/>
      <c r="CH52" s="44"/>
      <c r="CI52" s="44"/>
      <c r="CJ52" s="46"/>
      <c r="CK52" s="44"/>
      <c r="CL52" s="44"/>
      <c r="CM52" s="25">
        <f t="shared" si="29"/>
        <v>0</v>
      </c>
      <c r="CN52" s="41">
        <f t="shared" si="29"/>
        <v>0</v>
      </c>
      <c r="CO52" s="25">
        <v>0</v>
      </c>
      <c r="CP52" s="25">
        <f t="shared" si="13"/>
        <v>0</v>
      </c>
      <c r="CR52" s="51">
        <f t="shared" si="14"/>
        <v>0</v>
      </c>
      <c r="CS52" s="38">
        <f t="shared" si="15"/>
        <v>0</v>
      </c>
      <c r="CU52" s="52">
        <f t="shared" si="16"/>
        <v>0</v>
      </c>
      <c r="CV52" s="38">
        <f t="shared" si="19"/>
        <v>0</v>
      </c>
      <c r="CW52" s="38">
        <f t="shared" si="20"/>
        <v>0</v>
      </c>
      <c r="CX52" s="38">
        <f t="shared" si="21"/>
        <v>0</v>
      </c>
      <c r="CY52" s="38">
        <f t="shared" si="22"/>
        <v>0</v>
      </c>
      <c r="CZ52" s="28"/>
      <c r="DA52" s="28"/>
    </row>
    <row r="53" spans="1:105" hidden="1">
      <c r="A53" s="39"/>
      <c r="B53" s="121" t="s">
        <v>87</v>
      </c>
      <c r="C53" s="86"/>
      <c r="D53" s="87"/>
      <c r="E53" s="40"/>
      <c r="F53" s="41"/>
      <c r="G53" s="40"/>
      <c r="H53" s="40"/>
      <c r="I53" s="40"/>
      <c r="J53" s="41"/>
      <c r="K53" s="43"/>
      <c r="L53" s="43"/>
      <c r="M53" s="40"/>
      <c r="N53" s="41"/>
      <c r="O53" s="40"/>
      <c r="P53" s="43"/>
      <c r="Q53" s="40"/>
      <c r="R53" s="41"/>
      <c r="S53" s="40"/>
      <c r="T53" s="43"/>
      <c r="U53" s="40"/>
      <c r="V53" s="41"/>
      <c r="W53" s="43"/>
      <c r="X53" s="43"/>
      <c r="Y53" s="40"/>
      <c r="Z53" s="41"/>
      <c r="AA53" s="40"/>
      <c r="AB53" s="43"/>
      <c r="AC53" s="40"/>
      <c r="AD53" s="41"/>
      <c r="AE53" s="40"/>
      <c r="AF53" s="43"/>
      <c r="AG53" s="25">
        <f t="shared" si="23"/>
        <v>0</v>
      </c>
      <c r="AH53" s="41">
        <f t="shared" si="3"/>
        <v>0</v>
      </c>
      <c r="AI53" s="41"/>
      <c r="AJ53" s="41"/>
      <c r="AK53" s="40"/>
      <c r="AL53" s="41"/>
      <c r="AM53" s="40"/>
      <c r="AN53" s="40"/>
      <c r="AO53" s="40"/>
      <c r="AP53" s="41"/>
      <c r="AQ53" s="40"/>
      <c r="AR53" s="40"/>
      <c r="AS53" s="40"/>
      <c r="AT53" s="41"/>
      <c r="AU53" s="40"/>
      <c r="AV53" s="40"/>
      <c r="AW53" s="40"/>
      <c r="AX53" s="41"/>
      <c r="AY53" s="40"/>
      <c r="AZ53" s="40"/>
      <c r="BA53" s="25">
        <f t="shared" si="8"/>
        <v>0</v>
      </c>
      <c r="BB53" s="25">
        <f t="shared" si="51"/>
        <v>0</v>
      </c>
      <c r="BC53" s="41"/>
      <c r="BD53" s="41"/>
      <c r="BE53" s="40"/>
      <c r="BF53" s="46"/>
      <c r="BG53" s="45"/>
      <c r="BH53" s="45"/>
      <c r="BI53" s="45"/>
      <c r="BJ53" s="46"/>
      <c r="BK53" s="45"/>
      <c r="BL53" s="45"/>
      <c r="BM53" s="45"/>
      <c r="BN53" s="46"/>
      <c r="BO53" s="45"/>
      <c r="BP53" s="45"/>
      <c r="BQ53" s="45"/>
      <c r="BR53" s="46"/>
      <c r="BS53" s="72"/>
      <c r="BT53" s="47"/>
      <c r="BU53" s="25">
        <f t="shared" si="26"/>
        <v>0</v>
      </c>
      <c r="BV53" s="25">
        <f t="shared" si="26"/>
        <v>0</v>
      </c>
      <c r="BW53" s="40"/>
      <c r="BX53" s="41"/>
      <c r="BY53" s="40"/>
      <c r="BZ53" s="43"/>
      <c r="CA53" s="45"/>
      <c r="CB53" s="46"/>
      <c r="CC53" s="48"/>
      <c r="CD53" s="44"/>
      <c r="CE53" s="44"/>
      <c r="CF53" s="49"/>
      <c r="CG53" s="44"/>
      <c r="CH53" s="44"/>
      <c r="CI53" s="44"/>
      <c r="CJ53" s="46"/>
      <c r="CK53" s="44"/>
      <c r="CL53" s="44"/>
      <c r="CM53" s="25">
        <f t="shared" si="29"/>
        <v>0</v>
      </c>
      <c r="CN53" s="41">
        <f t="shared" si="29"/>
        <v>0</v>
      </c>
      <c r="CO53" s="25">
        <v>0</v>
      </c>
      <c r="CP53" s="25">
        <f t="shared" si="13"/>
        <v>0</v>
      </c>
      <c r="CR53" s="51"/>
      <c r="CS53" s="38"/>
      <c r="CU53" s="52"/>
      <c r="CV53" s="38"/>
      <c r="CW53" s="38"/>
      <c r="CX53" s="38"/>
      <c r="CY53" s="38"/>
      <c r="CZ53" s="28"/>
      <c r="DA53" s="28"/>
    </row>
    <row r="54" spans="1:105" ht="16.5" hidden="1" customHeight="1">
      <c r="A54" s="39"/>
      <c r="B54" s="162" t="s">
        <v>65</v>
      </c>
      <c r="C54" s="163"/>
      <c r="D54" s="164"/>
      <c r="E54" s="40"/>
      <c r="F54" s="41"/>
      <c r="G54" s="40"/>
      <c r="H54" s="40"/>
      <c r="I54" s="40"/>
      <c r="J54" s="41"/>
      <c r="K54" s="43"/>
      <c r="L54" s="43"/>
      <c r="M54" s="40"/>
      <c r="N54" s="41"/>
      <c r="O54" s="40"/>
      <c r="P54" s="43">
        <f t="shared" si="32"/>
        <v>0</v>
      </c>
      <c r="Q54" s="40"/>
      <c r="R54" s="41"/>
      <c r="S54" s="40"/>
      <c r="T54" s="40"/>
      <c r="U54" s="40"/>
      <c r="V54" s="41"/>
      <c r="W54" s="43"/>
      <c r="X54" s="43">
        <f>V54-U54</f>
        <v>0</v>
      </c>
      <c r="Y54" s="40"/>
      <c r="Z54" s="41"/>
      <c r="AA54" s="40"/>
      <c r="AB54" s="43">
        <f t="shared" ref="AB54:AB75" si="75">Z54-Y54</f>
        <v>0</v>
      </c>
      <c r="AC54" s="40"/>
      <c r="AD54" s="41"/>
      <c r="AE54" s="40"/>
      <c r="AF54" s="43">
        <f>AD54-AC54</f>
        <v>0</v>
      </c>
      <c r="AG54" s="25">
        <f t="shared" si="23"/>
        <v>0</v>
      </c>
      <c r="AH54" s="41">
        <f t="shared" si="3"/>
        <v>0</v>
      </c>
      <c r="AI54" s="41"/>
      <c r="AJ54" s="41">
        <f t="shared" si="35"/>
        <v>0</v>
      </c>
      <c r="AK54" s="40"/>
      <c r="AL54" s="41"/>
      <c r="AM54" s="40"/>
      <c r="AN54" s="40"/>
      <c r="AO54" s="40"/>
      <c r="AP54" s="41"/>
      <c r="AQ54" s="40"/>
      <c r="AR54" s="40"/>
      <c r="AS54" s="40"/>
      <c r="AT54" s="41"/>
      <c r="AU54" s="40"/>
      <c r="AV54" s="40"/>
      <c r="AW54" s="40"/>
      <c r="AX54" s="41"/>
      <c r="AY54" s="40"/>
      <c r="AZ54" s="40"/>
      <c r="BA54" s="25">
        <f t="shared" si="8"/>
        <v>0</v>
      </c>
      <c r="BB54" s="25">
        <f t="shared" si="51"/>
        <v>0</v>
      </c>
      <c r="BC54" s="41"/>
      <c r="BD54" s="41"/>
      <c r="BE54" s="40"/>
      <c r="BF54" s="46"/>
      <c r="BG54" s="45"/>
      <c r="BH54" s="45"/>
      <c r="BI54" s="45"/>
      <c r="BJ54" s="46"/>
      <c r="BK54" s="45"/>
      <c r="BL54" s="45"/>
      <c r="BM54" s="45"/>
      <c r="BN54" s="46"/>
      <c r="BO54" s="45"/>
      <c r="BP54" s="45"/>
      <c r="BQ54" s="45"/>
      <c r="BR54" s="46"/>
      <c r="BS54" s="72"/>
      <c r="BT54" s="47">
        <f t="shared" si="18"/>
        <v>0</v>
      </c>
      <c r="BU54" s="25">
        <f t="shared" si="26"/>
        <v>0</v>
      </c>
      <c r="BV54" s="25">
        <f t="shared" si="26"/>
        <v>0</v>
      </c>
      <c r="BW54" s="40"/>
      <c r="BX54" s="41"/>
      <c r="BY54" s="40"/>
      <c r="BZ54" s="43">
        <f t="shared" ref="BZ54:BZ67" si="76">BX54-BW54</f>
        <v>0</v>
      </c>
      <c r="CA54" s="46"/>
      <c r="CB54" s="46"/>
      <c r="CC54" s="45"/>
      <c r="CD54" s="44">
        <f t="shared" si="28"/>
        <v>0</v>
      </c>
      <c r="CE54" s="44"/>
      <c r="CF54" s="49"/>
      <c r="CG54" s="44"/>
      <c r="CH54" s="44"/>
      <c r="CI54" s="44"/>
      <c r="CJ54" s="46"/>
      <c r="CK54" s="44"/>
      <c r="CL54" s="44"/>
      <c r="CM54" s="25">
        <f t="shared" si="29"/>
        <v>0</v>
      </c>
      <c r="CN54" s="41">
        <f t="shared" si="29"/>
        <v>0</v>
      </c>
      <c r="CO54" s="25">
        <v>0</v>
      </c>
      <c r="CP54" s="25">
        <f t="shared" si="13"/>
        <v>0</v>
      </c>
      <c r="CR54" s="51">
        <f t="shared" si="14"/>
        <v>0</v>
      </c>
      <c r="CS54" s="38">
        <f t="shared" si="15"/>
        <v>0</v>
      </c>
      <c r="CU54" s="52">
        <f t="shared" si="16"/>
        <v>0</v>
      </c>
      <c r="CV54" s="38">
        <f t="shared" si="19"/>
        <v>0</v>
      </c>
      <c r="CW54" s="38">
        <f t="shared" si="20"/>
        <v>0</v>
      </c>
      <c r="CX54" s="38">
        <f t="shared" si="21"/>
        <v>0</v>
      </c>
      <c r="CY54" s="38">
        <f t="shared" si="22"/>
        <v>0</v>
      </c>
      <c r="CZ54" s="28"/>
      <c r="DA54" s="28"/>
    </row>
    <row r="55" spans="1:105" s="6" customFormat="1" ht="12.75" customHeight="1">
      <c r="A55" s="88">
        <v>292</v>
      </c>
      <c r="B55" s="124" t="s">
        <v>88</v>
      </c>
      <c r="C55" s="89"/>
      <c r="D55" s="90"/>
      <c r="E55" s="41"/>
      <c r="F55" s="41">
        <v>0.5</v>
      </c>
      <c r="G55" s="41"/>
      <c r="H55" s="41"/>
      <c r="I55" s="41"/>
      <c r="J55" s="41">
        <v>0.27632000000000001</v>
      </c>
      <c r="K55" s="50"/>
      <c r="L55" s="50"/>
      <c r="M55" s="41"/>
      <c r="N55" s="41">
        <v>0.36253999999999997</v>
      </c>
      <c r="O55" s="41"/>
      <c r="P55" s="50"/>
      <c r="Q55" s="41"/>
      <c r="R55" s="41">
        <v>40.276760000000003</v>
      </c>
      <c r="S55" s="41"/>
      <c r="T55" s="41"/>
      <c r="U55" s="41"/>
      <c r="V55" s="41">
        <v>65</v>
      </c>
      <c r="W55" s="50"/>
      <c r="X55" s="50"/>
      <c r="Y55" s="41"/>
      <c r="Z55" s="41">
        <v>0.25</v>
      </c>
      <c r="AA55" s="41"/>
      <c r="AB55" s="50"/>
      <c r="AC55" s="41"/>
      <c r="AD55" s="41"/>
      <c r="AE55" s="41"/>
      <c r="AF55" s="50"/>
      <c r="AG55" s="25">
        <f t="shared" si="23"/>
        <v>0</v>
      </c>
      <c r="AH55" s="41">
        <f t="shared" si="3"/>
        <v>106.66562</v>
      </c>
      <c r="AI55" s="41"/>
      <c r="AJ55" s="41"/>
      <c r="AK55" s="41"/>
      <c r="AL55" s="41">
        <v>0.5</v>
      </c>
      <c r="AM55" s="41"/>
      <c r="AN55" s="41"/>
      <c r="AO55" s="41"/>
      <c r="AP55" s="41">
        <v>0.5</v>
      </c>
      <c r="AQ55" s="41"/>
      <c r="AR55" s="41"/>
      <c r="AS55" s="41">
        <v>10</v>
      </c>
      <c r="AT55" s="41">
        <v>2.0202399999999998</v>
      </c>
      <c r="AU55" s="41"/>
      <c r="AV55" s="41"/>
      <c r="AW55" s="41"/>
      <c r="AX55" s="41">
        <v>0.25</v>
      </c>
      <c r="AY55" s="41"/>
      <c r="AZ55" s="41"/>
      <c r="BA55" s="25">
        <f t="shared" si="8"/>
        <v>10</v>
      </c>
      <c r="BB55" s="25">
        <f t="shared" si="51"/>
        <v>3.2702399999999998</v>
      </c>
      <c r="BC55" s="41"/>
      <c r="BD55" s="41"/>
      <c r="BE55" s="41">
        <v>5.5</v>
      </c>
      <c r="BF55" s="46">
        <v>5.5</v>
      </c>
      <c r="BG55" s="46"/>
      <c r="BH55" s="46"/>
      <c r="BI55" s="46"/>
      <c r="BJ55" s="46"/>
      <c r="BK55" s="46"/>
      <c r="BL55" s="46"/>
      <c r="BM55" s="46">
        <v>88</v>
      </c>
      <c r="BN55" s="46">
        <v>88.765249999999995</v>
      </c>
      <c r="BO55" s="46"/>
      <c r="BP55" s="46"/>
      <c r="BQ55" s="46"/>
      <c r="BR55" s="46"/>
      <c r="BS55" s="60"/>
      <c r="BT55" s="25"/>
      <c r="BU55" s="25">
        <f t="shared" si="26"/>
        <v>103.5</v>
      </c>
      <c r="BV55" s="25">
        <f t="shared" si="26"/>
        <v>204.20111</v>
      </c>
      <c r="BW55" s="41"/>
      <c r="BX55" s="41"/>
      <c r="BY55" s="41"/>
      <c r="BZ55" s="50"/>
      <c r="CA55" s="46"/>
      <c r="CB55" s="46"/>
      <c r="CC55" s="91"/>
      <c r="CD55" s="49"/>
      <c r="CE55" s="49"/>
      <c r="CF55" s="49"/>
      <c r="CG55" s="92"/>
      <c r="CH55" s="49"/>
      <c r="CI55" s="49">
        <v>25</v>
      </c>
      <c r="CJ55" s="46">
        <v>12.472</v>
      </c>
      <c r="CK55" s="66">
        <f t="shared" ref="CK55" si="77">CJ55/CI55*100</f>
        <v>49.887999999999998</v>
      </c>
      <c r="CL55" s="83">
        <f>CJ55-CI55</f>
        <v>-12.528</v>
      </c>
      <c r="CM55" s="25">
        <f t="shared" si="29"/>
        <v>128.5</v>
      </c>
      <c r="CN55" s="41">
        <f t="shared" si="29"/>
        <v>216.67311000000001</v>
      </c>
      <c r="CO55" s="25">
        <f t="shared" si="31"/>
        <v>168.61720622568095</v>
      </c>
      <c r="CP55" s="25">
        <f t="shared" si="13"/>
        <v>88.173110000000008</v>
      </c>
      <c r="CR55" s="28"/>
      <c r="CS55" s="28"/>
      <c r="CU55" s="28"/>
      <c r="CV55" s="28"/>
      <c r="CW55" s="28"/>
      <c r="CX55" s="28"/>
      <c r="CY55" s="28"/>
      <c r="CZ55" s="28"/>
      <c r="DA55" s="28"/>
    </row>
    <row r="56" spans="1:105" s="100" customFormat="1" ht="27" customHeight="1">
      <c r="A56" s="93">
        <v>300</v>
      </c>
      <c r="B56" s="177" t="s">
        <v>89</v>
      </c>
      <c r="C56" s="178"/>
      <c r="D56" s="179"/>
      <c r="E56" s="18">
        <f>E57+E65</f>
        <v>1532.4</v>
      </c>
      <c r="F56" s="18">
        <f>F57+F65</f>
        <v>1025.3040100000001</v>
      </c>
      <c r="G56" s="18">
        <f>F56/E56*100</f>
        <v>66.908379665883572</v>
      </c>
      <c r="H56" s="94">
        <f>F56-E56</f>
        <v>-507.09599000000003</v>
      </c>
      <c r="I56" s="18">
        <f>I57+I65</f>
        <v>3460</v>
      </c>
      <c r="J56" s="18">
        <f>J57+J65</f>
        <v>2609.8951200000006</v>
      </c>
      <c r="K56" s="18">
        <f>J56/I56*100</f>
        <v>75.430494797687871</v>
      </c>
      <c r="L56" s="95">
        <f t="shared" ref="L56:L75" si="78">J56-I56</f>
        <v>-850.10487999999941</v>
      </c>
      <c r="M56" s="18">
        <f>M57+M65</f>
        <v>6665</v>
      </c>
      <c r="N56" s="18">
        <f>N57+N65</f>
        <v>5980.3299000000006</v>
      </c>
      <c r="O56" s="18">
        <f t="shared" ref="O56:O69" si="79">N56/M56*100</f>
        <v>89.727380345086289</v>
      </c>
      <c r="P56" s="95">
        <f t="shared" si="32"/>
        <v>-684.67009999999937</v>
      </c>
      <c r="Q56" s="18">
        <f>Q57+Q65</f>
        <v>5600</v>
      </c>
      <c r="R56" s="18">
        <f>R57+R65</f>
        <v>4314.7793799999999</v>
      </c>
      <c r="S56" s="18">
        <f t="shared" ref="S56:S67" si="80">R56/Q56*100</f>
        <v>77.049631785714297</v>
      </c>
      <c r="T56" s="18">
        <f>R56-Q56</f>
        <v>-1285.2206200000001</v>
      </c>
      <c r="U56" s="18">
        <f>U57+U65</f>
        <v>1355</v>
      </c>
      <c r="V56" s="18">
        <f>V57+V65</f>
        <v>847.60246000000006</v>
      </c>
      <c r="W56" s="18">
        <f>V56/U56*100</f>
        <v>62.553687084870859</v>
      </c>
      <c r="X56" s="95">
        <f>V56-U56</f>
        <v>-507.39753999999994</v>
      </c>
      <c r="Y56" s="18">
        <f>Y57+Y65</f>
        <v>4555</v>
      </c>
      <c r="Z56" s="18">
        <f>Z57+Z65</f>
        <v>3434.0695599999999</v>
      </c>
      <c r="AA56" s="18">
        <f t="shared" ref="AA56:AA69" si="81">Z56/Y56*100</f>
        <v>75.391208781558731</v>
      </c>
      <c r="AB56" s="95">
        <f t="shared" si="75"/>
        <v>-1120.9304400000001</v>
      </c>
      <c r="AC56" s="18">
        <f>AC57+AC65</f>
        <v>3460</v>
      </c>
      <c r="AD56" s="18">
        <f>AD57+AD65</f>
        <v>2697.97741</v>
      </c>
      <c r="AE56" s="18">
        <f t="shared" ref="AE56:AE68" si="82">AD56/AC56*100</f>
        <v>77.976225722543347</v>
      </c>
      <c r="AF56" s="95">
        <f>AD56-AC56</f>
        <v>-762.02259000000004</v>
      </c>
      <c r="AG56" s="18">
        <f t="shared" si="23"/>
        <v>26627.4</v>
      </c>
      <c r="AH56" s="18">
        <f>AH57+AH65</f>
        <v>20909.957839999999</v>
      </c>
      <c r="AI56" s="18">
        <f t="shared" ref="AI56:AI76" si="83">AH56/AG56*100</f>
        <v>78.527974342218911</v>
      </c>
      <c r="AJ56" s="95">
        <f t="shared" si="35"/>
        <v>-5717.4421600000023</v>
      </c>
      <c r="AK56" s="18">
        <f>AK57+AK65</f>
        <v>505</v>
      </c>
      <c r="AL56" s="18">
        <f>AL57+AL65</f>
        <v>643.56799999999998</v>
      </c>
      <c r="AM56" s="18">
        <f>AL56/AK56*100</f>
        <v>127.43920792079209</v>
      </c>
      <c r="AN56" s="94">
        <f>AL56-AK56</f>
        <v>138.56799999999998</v>
      </c>
      <c r="AO56" s="18">
        <f>AO57+AO65</f>
        <v>140</v>
      </c>
      <c r="AP56" s="18">
        <f>AP57+AP65</f>
        <v>2.7199999999999998E-2</v>
      </c>
      <c r="AQ56" s="18">
        <f>AP56/AO56*100</f>
        <v>1.9428571428571427E-2</v>
      </c>
      <c r="AR56" s="94">
        <f>AP56-AO56</f>
        <v>-139.97280000000001</v>
      </c>
      <c r="AS56" s="18">
        <f>AS57+AS65</f>
        <v>684</v>
      </c>
      <c r="AT56" s="18">
        <f>AT57+AT65</f>
        <v>611.71736999999996</v>
      </c>
      <c r="AU56" s="18">
        <f t="shared" ref="AU56:AU66" si="84">AT56/AS56*100</f>
        <v>89.432364035087701</v>
      </c>
      <c r="AV56" s="94">
        <f t="shared" ref="AV56:AV75" si="85">AT56-AS56</f>
        <v>-72.28263000000004</v>
      </c>
      <c r="AW56" s="18">
        <f>AW57+AW65</f>
        <v>400</v>
      </c>
      <c r="AX56" s="18">
        <f>AX57+AX65</f>
        <v>88.465469999999996</v>
      </c>
      <c r="AY56" s="18">
        <f>AX56/AW56*100</f>
        <v>22.116367499999999</v>
      </c>
      <c r="AZ56" s="94">
        <f>AX56-AW56</f>
        <v>-311.53453000000002</v>
      </c>
      <c r="BA56" s="18">
        <f t="shared" si="8"/>
        <v>1729</v>
      </c>
      <c r="BB56" s="18">
        <f>BB57+BB65</f>
        <v>1343.7780399999999</v>
      </c>
      <c r="BC56" s="18">
        <f>BB56/BA56*100</f>
        <v>77.719956043956046</v>
      </c>
      <c r="BD56" s="94">
        <f>BB56-BA56</f>
        <v>-385.22196000000008</v>
      </c>
      <c r="BE56" s="18">
        <f>BE57+BE65</f>
        <v>32.29</v>
      </c>
      <c r="BF56" s="18">
        <f>BF57+BF65</f>
        <v>32.839529999999996</v>
      </c>
      <c r="BG56" s="96">
        <f>BF56/BE56*100</f>
        <v>101.70185816042117</v>
      </c>
      <c r="BH56" s="97">
        <f>BF56-BE56</f>
        <v>0.54952999999999719</v>
      </c>
      <c r="BI56" s="96">
        <f>BI57+BI65</f>
        <v>18.486000000000001</v>
      </c>
      <c r="BJ56" s="18">
        <f>BJ57+BJ65</f>
        <v>19.323350000000001</v>
      </c>
      <c r="BK56" s="96">
        <f>BJ56/BI56*100</f>
        <v>104.52964405496053</v>
      </c>
      <c r="BL56" s="97">
        <f>BJ56-BI56</f>
        <v>0.8373500000000007</v>
      </c>
      <c r="BM56" s="96">
        <f>BM57+BM65</f>
        <v>32</v>
      </c>
      <c r="BN56" s="18">
        <f>BN57+BN65</f>
        <v>32.002000000000002</v>
      </c>
      <c r="BO56" s="96">
        <f>BN56/BM56*100</f>
        <v>100.00625000000001</v>
      </c>
      <c r="BP56" s="97">
        <f t="shared" ref="BP56:BP75" si="86">BN56-BM56</f>
        <v>2.0000000000024443E-3</v>
      </c>
      <c r="BQ56" s="96">
        <f>BQ57+BQ65</f>
        <v>685</v>
      </c>
      <c r="BR56" s="18">
        <f>BR57+BR65</f>
        <v>33.142000000000003</v>
      </c>
      <c r="BS56" s="96">
        <f t="shared" si="37"/>
        <v>4.838248175182482</v>
      </c>
      <c r="BT56" s="18">
        <f t="shared" si="18"/>
        <v>-651.85799999999995</v>
      </c>
      <c r="BU56" s="18">
        <f>AG56+BA56+BE56+BI56+BM56</f>
        <v>28439.176000000003</v>
      </c>
      <c r="BV56" s="18">
        <f t="shared" si="26"/>
        <v>22337.90076</v>
      </c>
      <c r="BW56" s="18">
        <f>BW57+BW65</f>
        <v>4.3</v>
      </c>
      <c r="BX56" s="18">
        <f>BX57+BX65</f>
        <v>4.3</v>
      </c>
      <c r="BY56" s="18">
        <f t="shared" ref="BY56:BY70" si="87">BX56/BW56*100</f>
        <v>100</v>
      </c>
      <c r="BZ56" s="95">
        <f t="shared" si="76"/>
        <v>0</v>
      </c>
      <c r="CA56" s="96">
        <f>CA57+CA65</f>
        <v>628.6</v>
      </c>
      <c r="CB56" s="96">
        <f>CB57+CB65</f>
        <v>628.56799999999998</v>
      </c>
      <c r="CC56" s="98">
        <f>CB56/CA56*100</f>
        <v>99.994909322303528</v>
      </c>
      <c r="CD56" s="99">
        <f t="shared" si="28"/>
        <v>-3.2000000000039108E-2</v>
      </c>
      <c r="CE56" s="96">
        <f>CE57+CE65</f>
        <v>21</v>
      </c>
      <c r="CF56" s="96">
        <f>CF57+CF65</f>
        <v>21.6</v>
      </c>
      <c r="CG56" s="98">
        <f>CF56/CE56*100</f>
        <v>102.85714285714288</v>
      </c>
      <c r="CH56" s="99">
        <f>CF56-CE56</f>
        <v>0.60000000000000142</v>
      </c>
      <c r="CI56" s="96">
        <f>CI57+CI65</f>
        <v>1069</v>
      </c>
      <c r="CJ56" s="96">
        <f>CJ57+CJ65</f>
        <v>865.25412000000006</v>
      </c>
      <c r="CK56" s="98">
        <f>CJ56/CI56*100</f>
        <v>80.940516370439667</v>
      </c>
      <c r="CL56" s="99">
        <f>CJ56-CI56</f>
        <v>-203.74587999999994</v>
      </c>
      <c r="CM56" s="18">
        <f t="shared" si="29"/>
        <v>30162.076000000001</v>
      </c>
      <c r="CN56" s="94">
        <f t="shared" si="29"/>
        <v>23857.622879999999</v>
      </c>
      <c r="CO56" s="18">
        <f t="shared" si="31"/>
        <v>79.098079588420902</v>
      </c>
      <c r="CP56" s="18">
        <f t="shared" si="13"/>
        <v>-6304.4531200000019</v>
      </c>
      <c r="CR56" s="21">
        <f t="shared" si="14"/>
        <v>22992.368759999998</v>
      </c>
      <c r="CS56" s="21">
        <f t="shared" si="15"/>
        <v>29093.076000000001</v>
      </c>
      <c r="CU56" s="21">
        <f t="shared" si="16"/>
        <v>22992.368759999998</v>
      </c>
      <c r="CV56" s="21">
        <f t="shared" si="19"/>
        <v>23890.764879999999</v>
      </c>
      <c r="CW56" s="21">
        <f t="shared" si="20"/>
        <v>23857.622879999999</v>
      </c>
      <c r="CX56" s="21">
        <f t="shared" si="21"/>
        <v>22337.90076</v>
      </c>
      <c r="CY56" s="21">
        <f t="shared" si="22"/>
        <v>30847.076000000001</v>
      </c>
      <c r="CZ56" s="21"/>
      <c r="DA56" s="21"/>
    </row>
    <row r="57" spans="1:105" s="108" customFormat="1" ht="12.75">
      <c r="A57" s="101"/>
      <c r="B57" s="180" t="s">
        <v>90</v>
      </c>
      <c r="C57" s="181"/>
      <c r="D57" s="182"/>
      <c r="E57" s="102">
        <f>SUM(E58:E64)</f>
        <v>160</v>
      </c>
      <c r="F57" s="102">
        <f>SUM(F58:F64)</f>
        <v>34.4</v>
      </c>
      <c r="G57" s="102">
        <v>0</v>
      </c>
      <c r="H57" s="102">
        <f>F57-E57</f>
        <v>-125.6</v>
      </c>
      <c r="I57" s="102">
        <f>SUM(I58:I64)</f>
        <v>200</v>
      </c>
      <c r="J57" s="102">
        <f>SUM(J58:J64)</f>
        <v>37.299999999999997</v>
      </c>
      <c r="K57" s="102">
        <f>J57/I57*100</f>
        <v>18.649999999999999</v>
      </c>
      <c r="L57" s="103">
        <f t="shared" si="78"/>
        <v>-162.69999999999999</v>
      </c>
      <c r="M57" s="102">
        <f>SUM(M58:M64)</f>
        <v>300</v>
      </c>
      <c r="N57" s="102">
        <f>SUM(N58:N64)</f>
        <v>110.06</v>
      </c>
      <c r="O57" s="102">
        <v>0</v>
      </c>
      <c r="P57" s="102">
        <f t="shared" si="32"/>
        <v>-189.94</v>
      </c>
      <c r="Q57" s="102">
        <f>SUM(Q58:Q64)</f>
        <v>200</v>
      </c>
      <c r="R57" s="102">
        <f>SUM(R58:R64)</f>
        <v>355.399</v>
      </c>
      <c r="S57" s="102"/>
      <c r="T57" s="102">
        <f>R57-Q57</f>
        <v>155.399</v>
      </c>
      <c r="U57" s="102">
        <f>SUM(U58:U64)</f>
        <v>150</v>
      </c>
      <c r="V57" s="102">
        <f>SUM(V58:V64)</f>
        <v>17.079999999999998</v>
      </c>
      <c r="W57" s="102"/>
      <c r="X57" s="102">
        <f>V57-U57</f>
        <v>-132.92000000000002</v>
      </c>
      <c r="Y57" s="102">
        <f>SUM(Y58:Y64)</f>
        <v>200</v>
      </c>
      <c r="Z57" s="102">
        <f>SUM(Z58:Z64)</f>
        <v>216.65</v>
      </c>
      <c r="AA57" s="84">
        <f t="shared" si="81"/>
        <v>108.325</v>
      </c>
      <c r="AB57" s="103">
        <f t="shared" si="75"/>
        <v>16.650000000000006</v>
      </c>
      <c r="AC57" s="102">
        <f>SUM(AC58:AC64)</f>
        <v>100</v>
      </c>
      <c r="AD57" s="102">
        <f>SUM(AD58:AD64)</f>
        <v>124.95</v>
      </c>
      <c r="AE57" s="102"/>
      <c r="AF57" s="102">
        <f>AD57-AC57</f>
        <v>24.950000000000003</v>
      </c>
      <c r="AG57" s="31">
        <f t="shared" si="23"/>
        <v>1310</v>
      </c>
      <c r="AH57" s="102">
        <f>+F57+J57+N57+R57+V57+Z57+AD57</f>
        <v>895.83900000000006</v>
      </c>
      <c r="AI57" s="102"/>
      <c r="AJ57" s="104">
        <f t="shared" si="35"/>
        <v>-414.16099999999994</v>
      </c>
      <c r="AK57" s="102">
        <f>SUM(AK58:AK64)</f>
        <v>50</v>
      </c>
      <c r="AL57" s="102">
        <f>SUM(AL58:AL64)</f>
        <v>21.11</v>
      </c>
      <c r="AM57" s="102">
        <f>AL57/AK57*100</f>
        <v>42.22</v>
      </c>
      <c r="AN57" s="102">
        <f>AL57-AK57</f>
        <v>-28.89</v>
      </c>
      <c r="AO57" s="102">
        <f>SUM(AO58:AO64)</f>
        <v>0</v>
      </c>
      <c r="AP57" s="102">
        <f>SUM(AP58:AP64)</f>
        <v>0</v>
      </c>
      <c r="AQ57" s="102"/>
      <c r="AR57" s="102">
        <f>AP57-AO57</f>
        <v>0</v>
      </c>
      <c r="AS57" s="102">
        <f>SUM(AS58:AS64)</f>
        <v>70</v>
      </c>
      <c r="AT57" s="102">
        <f>SUM(AT58:AT64)</f>
        <v>64.188000000000002</v>
      </c>
      <c r="AU57" s="102"/>
      <c r="AV57" s="102">
        <f t="shared" si="85"/>
        <v>-5.8119999999999976</v>
      </c>
      <c r="AW57" s="102">
        <f>AW58+AW63</f>
        <v>0</v>
      </c>
      <c r="AX57" s="102">
        <f>SUM(AX58:AX64)</f>
        <v>22.8</v>
      </c>
      <c r="AY57" s="102"/>
      <c r="AZ57" s="102">
        <f>AX57-AW57</f>
        <v>22.8</v>
      </c>
      <c r="BA57" s="31">
        <f t="shared" si="8"/>
        <v>120</v>
      </c>
      <c r="BB57" s="31">
        <f t="shared" si="51"/>
        <v>108.098</v>
      </c>
      <c r="BC57" s="31">
        <f>BB57/BA57*100</f>
        <v>90.081666666666678</v>
      </c>
      <c r="BD57" s="102">
        <f>BB57-BA57</f>
        <v>-11.902000000000001</v>
      </c>
      <c r="BE57" s="102">
        <f>BE58+BE63+BE60</f>
        <v>25</v>
      </c>
      <c r="BF57" s="105">
        <f>SUM(BF58:BF64)</f>
        <v>24.34</v>
      </c>
      <c r="BG57" s="105"/>
      <c r="BH57" s="105">
        <f>BF57-BE57</f>
        <v>-0.66000000000000014</v>
      </c>
      <c r="BI57" s="105">
        <f>BI58+BI63</f>
        <v>0</v>
      </c>
      <c r="BJ57" s="105">
        <f>BJ58+BJ64</f>
        <v>0</v>
      </c>
      <c r="BK57" s="105"/>
      <c r="BL57" s="105">
        <f>BJ57-BI57</f>
        <v>0</v>
      </c>
      <c r="BM57" s="105">
        <f>BM58+BM63</f>
        <v>0</v>
      </c>
      <c r="BN57" s="105">
        <f>BN58+BN64</f>
        <v>0</v>
      </c>
      <c r="BO57" s="105"/>
      <c r="BP57" s="105">
        <f t="shared" si="86"/>
        <v>0</v>
      </c>
      <c r="BQ57" s="102">
        <f>SUM(BQ58:BQ64)</f>
        <v>100</v>
      </c>
      <c r="BR57" s="102">
        <f>SUM(BR58:BR64)</f>
        <v>31.14</v>
      </c>
      <c r="BS57" s="56">
        <v>0</v>
      </c>
      <c r="BT57" s="31">
        <f t="shared" si="18"/>
        <v>-68.86</v>
      </c>
      <c r="BU57" s="31">
        <f>AG57+BA57+BE57+BI57+BM57</f>
        <v>1455</v>
      </c>
      <c r="BV57" s="31">
        <f t="shared" si="26"/>
        <v>1028.277</v>
      </c>
      <c r="BW57" s="102">
        <f>BW58+BW64</f>
        <v>0</v>
      </c>
      <c r="BX57" s="102">
        <f>BX58+BX64</f>
        <v>0</v>
      </c>
      <c r="BY57" s="102"/>
      <c r="BZ57" s="104">
        <f t="shared" si="76"/>
        <v>0</v>
      </c>
      <c r="CA57" s="105">
        <f>CA58+CA64</f>
        <v>16.600000000000001</v>
      </c>
      <c r="CB57" s="105">
        <f>CB58+CB64</f>
        <v>16.989999999999998</v>
      </c>
      <c r="CC57" s="106">
        <v>0</v>
      </c>
      <c r="CD57" s="107">
        <f t="shared" si="28"/>
        <v>0.38999999999999702</v>
      </c>
      <c r="CE57" s="105">
        <f>CE58+CE64</f>
        <v>0</v>
      </c>
      <c r="CF57" s="105">
        <f>CF58+CF63</f>
        <v>0</v>
      </c>
      <c r="CG57" s="106">
        <v>0</v>
      </c>
      <c r="CH57" s="107">
        <f>CF57-CE57</f>
        <v>0</v>
      </c>
      <c r="CI57" s="105">
        <f>SUM(CI58:CI64)</f>
        <v>200</v>
      </c>
      <c r="CJ57" s="105">
        <f>SUM(CJ58:CJ64)</f>
        <v>188.00400000000002</v>
      </c>
      <c r="CK57" s="106">
        <f>CJ57/CI57*100</f>
        <v>94.00200000000001</v>
      </c>
      <c r="CL57" s="107">
        <f>CJ57-CI57</f>
        <v>-11.995999999999981</v>
      </c>
      <c r="CM57" s="31">
        <f t="shared" si="29"/>
        <v>1671.6</v>
      </c>
      <c r="CN57" s="59">
        <f t="shared" si="29"/>
        <v>1233.2710000000002</v>
      </c>
      <c r="CO57" s="31">
        <f t="shared" si="31"/>
        <v>73.777877482651363</v>
      </c>
      <c r="CP57" s="31">
        <f t="shared" si="13"/>
        <v>-438.32899999999972</v>
      </c>
      <c r="CR57" s="38">
        <f>F57+J57+N57+R57+V57+Z57+AD57+AL57+AP57+AT57+AX57+BF57+BJ57+BN57+BX57+CB57+CF57</f>
        <v>1045.2670000000001</v>
      </c>
      <c r="CS57" s="38">
        <f t="shared" si="15"/>
        <v>1471.6</v>
      </c>
      <c r="CU57" s="38">
        <f>F57+J57+N57+R57+V57+Z57+AD57+AL57+AP57+AT57+AX57+BF57+BJ57+BN57+BX57+CB57+CF57</f>
        <v>1045.2670000000001</v>
      </c>
      <c r="CV57" s="38">
        <f>F57+J57+N57+R57+V57+Z57+AD57+AL57+AP57+AT57+AX57+BF57+BJ57+BN57+BR57+BX57+CB57+CF57+CJ57</f>
        <v>1264.4110000000001</v>
      </c>
      <c r="CW57" s="38">
        <f>F57+J57+N57+R57+V57+Z57+AD57+AL57+AP57+AT57+AX57+BF57+BJ57+BN57+BX57+CB57+CF57+CJ57</f>
        <v>1233.2710000000002</v>
      </c>
      <c r="CX57" s="38">
        <f t="shared" si="21"/>
        <v>1028.277</v>
      </c>
      <c r="CY57" s="38">
        <f t="shared" si="22"/>
        <v>1771.6</v>
      </c>
      <c r="CZ57" s="38"/>
      <c r="DA57" s="38"/>
    </row>
    <row r="58" spans="1:105" ht="12.75" hidden="1">
      <c r="A58" s="39"/>
      <c r="B58" s="183" t="s">
        <v>91</v>
      </c>
      <c r="C58" s="184"/>
      <c r="D58" s="185"/>
      <c r="E58" s="40"/>
      <c r="F58" s="41"/>
      <c r="G58" s="109">
        <v>0</v>
      </c>
      <c r="H58" s="40">
        <f>F58-E58</f>
        <v>0</v>
      </c>
      <c r="I58" s="40"/>
      <c r="J58" s="41"/>
      <c r="K58" s="40"/>
      <c r="L58" s="43">
        <f t="shared" si="78"/>
        <v>0</v>
      </c>
      <c r="M58" s="40"/>
      <c r="N58" s="46"/>
      <c r="O58" s="110">
        <v>0</v>
      </c>
      <c r="P58" s="110">
        <f t="shared" si="32"/>
        <v>0</v>
      </c>
      <c r="Q58" s="45"/>
      <c r="R58" s="46"/>
      <c r="S58" s="45"/>
      <c r="T58" s="110">
        <f>R58-Q58</f>
        <v>0</v>
      </c>
      <c r="U58" s="45"/>
      <c r="V58" s="46"/>
      <c r="W58" s="45"/>
      <c r="X58" s="44">
        <f>V58-U58</f>
        <v>0</v>
      </c>
      <c r="Y58" s="45"/>
      <c r="Z58" s="46"/>
      <c r="AA58" s="45"/>
      <c r="AB58" s="44">
        <f t="shared" si="75"/>
        <v>0</v>
      </c>
      <c r="AC58" s="45"/>
      <c r="AD58" s="46"/>
      <c r="AE58" s="45"/>
      <c r="AF58" s="43">
        <f>AD58-AC58</f>
        <v>0</v>
      </c>
      <c r="AG58" s="25">
        <f t="shared" si="23"/>
        <v>0</v>
      </c>
      <c r="AH58" s="109">
        <f t="shared" ref="AH58:AH64" si="88">+F58+J58+N58+R58+V58+Z58+AD58</f>
        <v>0</v>
      </c>
      <c r="AI58" s="109"/>
      <c r="AJ58" s="50">
        <f t="shared" si="35"/>
        <v>0</v>
      </c>
      <c r="AK58" s="40"/>
      <c r="AL58" s="41"/>
      <c r="AM58" s="40"/>
      <c r="AN58" s="40">
        <f>AL58-AK58</f>
        <v>0</v>
      </c>
      <c r="AO58" s="40"/>
      <c r="AP58" s="46"/>
      <c r="AQ58" s="45"/>
      <c r="AR58" s="45">
        <f>AP58-AO58</f>
        <v>0</v>
      </c>
      <c r="AS58" s="45"/>
      <c r="AT58" s="46"/>
      <c r="AU58" s="40"/>
      <c r="AV58" s="40">
        <f t="shared" si="85"/>
        <v>0</v>
      </c>
      <c r="AW58" s="40"/>
      <c r="AX58" s="46"/>
      <c r="AY58" s="40"/>
      <c r="AZ58" s="40">
        <f>AX58-AW58</f>
        <v>0</v>
      </c>
      <c r="BA58" s="25">
        <f t="shared" si="8"/>
        <v>0</v>
      </c>
      <c r="BB58" s="25">
        <f t="shared" si="51"/>
        <v>0</v>
      </c>
      <c r="BC58" s="41"/>
      <c r="BD58" s="41">
        <f>BB58-BA58</f>
        <v>0</v>
      </c>
      <c r="BE58" s="40"/>
      <c r="BF58" s="46"/>
      <c r="BG58" s="45"/>
      <c r="BH58" s="45">
        <f>BF58-BE58</f>
        <v>0</v>
      </c>
      <c r="BI58" s="45"/>
      <c r="BJ58" s="46"/>
      <c r="BK58" s="45"/>
      <c r="BL58" s="45">
        <f>BJ58-BI58</f>
        <v>0</v>
      </c>
      <c r="BM58" s="45"/>
      <c r="BN58" s="46"/>
      <c r="BO58" s="111"/>
      <c r="BP58" s="45">
        <f t="shared" si="86"/>
        <v>0</v>
      </c>
      <c r="BQ58" s="45"/>
      <c r="BR58" s="46"/>
      <c r="BS58" s="72">
        <v>0</v>
      </c>
      <c r="BT58" s="47">
        <f t="shared" si="18"/>
        <v>0</v>
      </c>
      <c r="BU58" s="25">
        <f t="shared" si="26"/>
        <v>0</v>
      </c>
      <c r="BV58" s="25">
        <f t="shared" si="26"/>
        <v>0</v>
      </c>
      <c r="BW58" s="40"/>
      <c r="BX58" s="41"/>
      <c r="BY58" s="40"/>
      <c r="BZ58" s="43">
        <f t="shared" si="76"/>
        <v>0</v>
      </c>
      <c r="CA58" s="45"/>
      <c r="CB58" s="46"/>
      <c r="CC58" s="48">
        <v>0</v>
      </c>
      <c r="CD58" s="44">
        <f t="shared" si="28"/>
        <v>0</v>
      </c>
      <c r="CE58" s="49"/>
      <c r="CF58" s="49"/>
      <c r="CG58" s="44"/>
      <c r="CH58" s="44"/>
      <c r="CI58" s="44"/>
      <c r="CJ58" s="46"/>
      <c r="CK58" s="44"/>
      <c r="CL58" s="44"/>
      <c r="CM58" s="25">
        <f t="shared" si="29"/>
        <v>0</v>
      </c>
      <c r="CN58" s="41">
        <f t="shared" si="29"/>
        <v>0</v>
      </c>
      <c r="CO58" s="25">
        <v>0</v>
      </c>
      <c r="CP58" s="25">
        <f t="shared" si="13"/>
        <v>0</v>
      </c>
      <c r="CQ58" s="5">
        <v>60</v>
      </c>
      <c r="CR58" s="51">
        <f>F58+J58+N58+R58+V58+Z58+AD58+AL58+AP58+AT58+AX58+BF58+BJ58+BN58+BX58+CB58+CF58</f>
        <v>0</v>
      </c>
      <c r="CS58" s="38">
        <f t="shared" si="15"/>
        <v>0</v>
      </c>
      <c r="CU58" s="52">
        <f>F58+J58+N58+R58+V58+Z58+AD58+AL58+AP58+AT58+AX58+BF58+BJ58+BN58+BX58+CB58+CF58</f>
        <v>0</v>
      </c>
      <c r="CV58" s="38">
        <f>F58+J58+N58+R58+V58+Z58+AD58+AL58+AP58+AT58+AX58+BF58+BJ58+BN58+BR58+BX58+CB58+CF58+CJ58</f>
        <v>0</v>
      </c>
      <c r="CW58" s="38">
        <f>F58+J58+N58+R58+V58+Z58+AD58+AL58+AP58+AT58+AX58+BF58+BJ58+BN58+BX58+CB58+CF58+CJ58</f>
        <v>0</v>
      </c>
      <c r="CX58" s="38">
        <f t="shared" si="21"/>
        <v>0</v>
      </c>
      <c r="CY58" s="38">
        <f t="shared" si="22"/>
        <v>0</v>
      </c>
      <c r="CZ58" s="28"/>
      <c r="DA58" s="28"/>
    </row>
    <row r="59" spans="1:105" ht="13.5">
      <c r="A59" s="39"/>
      <c r="B59" s="162" t="s">
        <v>92</v>
      </c>
      <c r="C59" s="163"/>
      <c r="D59" s="164"/>
      <c r="E59" s="40"/>
      <c r="F59" s="41">
        <v>34.4</v>
      </c>
      <c r="G59" s="109"/>
      <c r="H59" s="40"/>
      <c r="I59" s="40"/>
      <c r="J59" s="41">
        <v>28.3</v>
      </c>
      <c r="K59" s="40"/>
      <c r="L59" s="43"/>
      <c r="M59" s="40"/>
      <c r="N59" s="46">
        <v>40.200000000000003</v>
      </c>
      <c r="O59" s="110"/>
      <c r="P59" s="110"/>
      <c r="Q59" s="45"/>
      <c r="R59" s="46">
        <v>166.399</v>
      </c>
      <c r="S59" s="45"/>
      <c r="T59" s="110"/>
      <c r="U59" s="45"/>
      <c r="V59" s="46">
        <v>17.079999999999998</v>
      </c>
      <c r="W59" s="45"/>
      <c r="X59" s="44"/>
      <c r="Y59" s="45"/>
      <c r="Z59" s="46">
        <v>49.65</v>
      </c>
      <c r="AA59" s="45"/>
      <c r="AB59" s="44"/>
      <c r="AC59" s="45"/>
      <c r="AD59" s="46">
        <v>11</v>
      </c>
      <c r="AE59" s="45"/>
      <c r="AF59" s="43"/>
      <c r="AG59" s="25">
        <f t="shared" si="23"/>
        <v>0</v>
      </c>
      <c r="AH59" s="109">
        <f t="shared" si="88"/>
        <v>347.02899999999994</v>
      </c>
      <c r="AI59" s="109"/>
      <c r="AJ59" s="50"/>
      <c r="AK59" s="40"/>
      <c r="AL59" s="41"/>
      <c r="AM59" s="40"/>
      <c r="AN59" s="40"/>
      <c r="AO59" s="40"/>
      <c r="AP59" s="46"/>
      <c r="AQ59" s="45"/>
      <c r="AR59" s="45"/>
      <c r="AS59" s="45"/>
      <c r="AT59" s="46"/>
      <c r="AU59" s="40"/>
      <c r="AV59" s="40"/>
      <c r="AW59" s="40"/>
      <c r="AX59" s="46">
        <v>22.8</v>
      </c>
      <c r="AY59" s="40"/>
      <c r="AZ59" s="40"/>
      <c r="BA59" s="25">
        <f t="shared" si="8"/>
        <v>0</v>
      </c>
      <c r="BB59" s="25">
        <f t="shared" si="51"/>
        <v>22.8</v>
      </c>
      <c r="BC59" s="41"/>
      <c r="BD59" s="41"/>
      <c r="BE59" s="40"/>
      <c r="BF59" s="46"/>
      <c r="BG59" s="45"/>
      <c r="BH59" s="45"/>
      <c r="BI59" s="45"/>
      <c r="BJ59" s="46"/>
      <c r="BK59" s="45"/>
      <c r="BL59" s="45"/>
      <c r="BM59" s="45"/>
      <c r="BN59" s="46"/>
      <c r="BO59" s="111"/>
      <c r="BP59" s="45"/>
      <c r="BQ59" s="45"/>
      <c r="BR59" s="46"/>
      <c r="BS59" s="72"/>
      <c r="BT59" s="47"/>
      <c r="BU59" s="25">
        <f t="shared" si="26"/>
        <v>0</v>
      </c>
      <c r="BV59" s="25">
        <f t="shared" si="26"/>
        <v>369.82899999999995</v>
      </c>
      <c r="BW59" s="40"/>
      <c r="BX59" s="41"/>
      <c r="BY59" s="40"/>
      <c r="BZ59" s="43"/>
      <c r="CA59" s="45"/>
      <c r="CB59" s="46"/>
      <c r="CC59" s="48"/>
      <c r="CD59" s="44"/>
      <c r="CE59" s="44"/>
      <c r="CF59" s="49"/>
      <c r="CG59" s="44"/>
      <c r="CH59" s="44"/>
      <c r="CI59" s="44">
        <v>40</v>
      </c>
      <c r="CJ59" s="46">
        <v>86.894000000000005</v>
      </c>
      <c r="CK59" s="66">
        <f t="shared" ref="CK59:CK60" si="89">CJ59/CI59*100</f>
        <v>217.23500000000001</v>
      </c>
      <c r="CL59" s="83">
        <f>CJ59-CI59</f>
        <v>46.894000000000005</v>
      </c>
      <c r="CM59" s="25">
        <f t="shared" si="29"/>
        <v>40</v>
      </c>
      <c r="CN59" s="41">
        <f t="shared" si="29"/>
        <v>456.72299999999996</v>
      </c>
      <c r="CO59" s="25">
        <f t="shared" si="31"/>
        <v>1141.8074999999999</v>
      </c>
      <c r="CP59" s="25">
        <f t="shared" si="13"/>
        <v>416.72299999999996</v>
      </c>
      <c r="CR59" s="51"/>
      <c r="CS59" s="38"/>
      <c r="CU59" s="52"/>
      <c r="CV59" s="38"/>
      <c r="CW59" s="38"/>
      <c r="CX59" s="38"/>
      <c r="CY59" s="38"/>
      <c r="CZ59" s="28"/>
      <c r="DA59" s="28"/>
    </row>
    <row r="60" spans="1:105" ht="13.5">
      <c r="A60" s="39"/>
      <c r="B60" s="162" t="s">
        <v>93</v>
      </c>
      <c r="C60" s="163"/>
      <c r="D60" s="164"/>
      <c r="E60" s="40"/>
      <c r="F60" s="41"/>
      <c r="G60" s="109"/>
      <c r="H60" s="40"/>
      <c r="I60" s="40"/>
      <c r="J60" s="41"/>
      <c r="K60" s="40"/>
      <c r="L60" s="43"/>
      <c r="M60" s="40"/>
      <c r="N60" s="46">
        <v>25</v>
      </c>
      <c r="O60" s="110"/>
      <c r="P60" s="110"/>
      <c r="Q60" s="45"/>
      <c r="R60" s="46">
        <v>155.65</v>
      </c>
      <c r="S60" s="45"/>
      <c r="T60" s="110"/>
      <c r="U60" s="45"/>
      <c r="V60" s="46"/>
      <c r="W60" s="45"/>
      <c r="X60" s="44"/>
      <c r="Y60" s="45"/>
      <c r="Z60" s="46">
        <v>155.5</v>
      </c>
      <c r="AA60" s="45"/>
      <c r="AB60" s="44"/>
      <c r="AC60" s="45"/>
      <c r="AD60" s="46">
        <v>113.95</v>
      </c>
      <c r="AE60" s="45"/>
      <c r="AF60" s="43"/>
      <c r="AG60" s="25">
        <f t="shared" si="23"/>
        <v>0</v>
      </c>
      <c r="AH60" s="109">
        <f t="shared" si="88"/>
        <v>450.09999999999997</v>
      </c>
      <c r="AI60" s="109"/>
      <c r="AJ60" s="50"/>
      <c r="AK60" s="40"/>
      <c r="AL60" s="41">
        <v>21.11</v>
      </c>
      <c r="AM60" s="40"/>
      <c r="AN60" s="40"/>
      <c r="AO60" s="40"/>
      <c r="AP60" s="46"/>
      <c r="AQ60" s="45"/>
      <c r="AR60" s="45"/>
      <c r="AS60" s="45">
        <v>70</v>
      </c>
      <c r="AT60" s="46">
        <v>64.188000000000002</v>
      </c>
      <c r="AU60" s="40"/>
      <c r="AV60" s="40"/>
      <c r="AW60" s="40"/>
      <c r="AX60" s="46"/>
      <c r="AY60" s="40"/>
      <c r="AZ60" s="40"/>
      <c r="BA60" s="25">
        <f t="shared" si="8"/>
        <v>70</v>
      </c>
      <c r="BB60" s="25">
        <f t="shared" si="51"/>
        <v>85.298000000000002</v>
      </c>
      <c r="BC60" s="41">
        <f t="shared" ref="BC60" si="90">BB60/BA60*100</f>
        <v>121.85428571428571</v>
      </c>
      <c r="BD60" s="41"/>
      <c r="BE60" s="40">
        <v>25</v>
      </c>
      <c r="BF60" s="46">
        <v>24.34</v>
      </c>
      <c r="BG60" s="45"/>
      <c r="BH60" s="45"/>
      <c r="BI60" s="45"/>
      <c r="BJ60" s="46"/>
      <c r="BK60" s="45"/>
      <c r="BL60" s="45"/>
      <c r="BM60" s="45"/>
      <c r="BN60" s="46"/>
      <c r="BO60" s="111"/>
      <c r="BP60" s="45"/>
      <c r="BQ60" s="45"/>
      <c r="BR60" s="46">
        <v>31.14</v>
      </c>
      <c r="BS60" s="72"/>
      <c r="BT60" s="47"/>
      <c r="BU60" s="25">
        <f t="shared" si="26"/>
        <v>95</v>
      </c>
      <c r="BV60" s="25">
        <f t="shared" si="26"/>
        <v>559.73799999999994</v>
      </c>
      <c r="BW60" s="40"/>
      <c r="BX60" s="41"/>
      <c r="BY60" s="40"/>
      <c r="BZ60" s="43"/>
      <c r="CA60" s="45"/>
      <c r="CB60" s="46"/>
      <c r="CC60" s="48"/>
      <c r="CD60" s="44"/>
      <c r="CE60" s="44"/>
      <c r="CF60" s="49"/>
      <c r="CG60" s="44"/>
      <c r="CH60" s="44"/>
      <c r="CI60" s="44">
        <v>160</v>
      </c>
      <c r="CJ60" s="46">
        <v>101.11</v>
      </c>
      <c r="CK60" s="66">
        <f t="shared" si="89"/>
        <v>63.193750000000001</v>
      </c>
      <c r="CL60" s="83">
        <f>CJ60-CI60</f>
        <v>-58.89</v>
      </c>
      <c r="CM60" s="25">
        <f t="shared" si="29"/>
        <v>255</v>
      </c>
      <c r="CN60" s="41">
        <f t="shared" si="29"/>
        <v>660.84799999999996</v>
      </c>
      <c r="CO60" s="25">
        <f t="shared" si="31"/>
        <v>259.15607843137252</v>
      </c>
      <c r="CP60" s="25">
        <f t="shared" si="13"/>
        <v>405.84799999999996</v>
      </c>
      <c r="CR60" s="51"/>
      <c r="CS60" s="38"/>
      <c r="CU60" s="52"/>
      <c r="CV60" s="38"/>
      <c r="CW60" s="38"/>
      <c r="CX60" s="38"/>
      <c r="CY60" s="38"/>
      <c r="CZ60" s="28"/>
      <c r="DA60" s="28"/>
    </row>
    <row r="61" spans="1:105" ht="12.75">
      <c r="A61" s="39"/>
      <c r="B61" s="162" t="s">
        <v>94</v>
      </c>
      <c r="C61" s="163"/>
      <c r="D61" s="164"/>
      <c r="E61" s="40"/>
      <c r="F61" s="41"/>
      <c r="G61" s="109"/>
      <c r="H61" s="40"/>
      <c r="I61" s="40"/>
      <c r="J61" s="41"/>
      <c r="K61" s="40"/>
      <c r="L61" s="43"/>
      <c r="M61" s="40"/>
      <c r="N61" s="46"/>
      <c r="O61" s="110"/>
      <c r="P61" s="110"/>
      <c r="Q61" s="45"/>
      <c r="R61" s="46"/>
      <c r="S61" s="45"/>
      <c r="T61" s="110"/>
      <c r="U61" s="45"/>
      <c r="V61" s="46"/>
      <c r="W61" s="45"/>
      <c r="X61" s="44"/>
      <c r="Y61" s="45"/>
      <c r="Z61" s="46">
        <v>11.5</v>
      </c>
      <c r="AA61" s="45"/>
      <c r="AB61" s="44"/>
      <c r="AC61" s="45"/>
      <c r="AD61" s="46"/>
      <c r="AE61" s="45"/>
      <c r="AF61" s="43"/>
      <c r="AG61" s="25">
        <f t="shared" si="23"/>
        <v>0</v>
      </c>
      <c r="AH61" s="109">
        <f t="shared" si="88"/>
        <v>11.5</v>
      </c>
      <c r="AI61" s="109"/>
      <c r="AJ61" s="50"/>
      <c r="AK61" s="40"/>
      <c r="AL61" s="41"/>
      <c r="AM61" s="40"/>
      <c r="AN61" s="40"/>
      <c r="AO61" s="40"/>
      <c r="AP61" s="46"/>
      <c r="AQ61" s="45"/>
      <c r="AR61" s="45"/>
      <c r="AS61" s="45"/>
      <c r="AT61" s="46"/>
      <c r="AU61" s="40"/>
      <c r="AV61" s="40"/>
      <c r="AW61" s="40"/>
      <c r="AX61" s="46"/>
      <c r="AY61" s="40"/>
      <c r="AZ61" s="40"/>
      <c r="BA61" s="25">
        <f t="shared" si="8"/>
        <v>0</v>
      </c>
      <c r="BB61" s="25">
        <f t="shared" si="51"/>
        <v>0</v>
      </c>
      <c r="BC61" s="41"/>
      <c r="BD61" s="41"/>
      <c r="BE61" s="40"/>
      <c r="BF61" s="46"/>
      <c r="BG61" s="45"/>
      <c r="BH61" s="45"/>
      <c r="BI61" s="45"/>
      <c r="BJ61" s="46"/>
      <c r="BK61" s="45"/>
      <c r="BL61" s="45"/>
      <c r="BM61" s="45"/>
      <c r="BN61" s="46"/>
      <c r="BO61" s="111"/>
      <c r="BP61" s="45"/>
      <c r="BQ61" s="45"/>
      <c r="BR61" s="46"/>
      <c r="BS61" s="72"/>
      <c r="BT61" s="47"/>
      <c r="BU61" s="25">
        <f t="shared" si="26"/>
        <v>0</v>
      </c>
      <c r="BV61" s="25">
        <f t="shared" si="26"/>
        <v>11.5</v>
      </c>
      <c r="BW61" s="40"/>
      <c r="BX61" s="41"/>
      <c r="BY61" s="40"/>
      <c r="BZ61" s="43"/>
      <c r="CA61" s="45"/>
      <c r="CB61" s="46"/>
      <c r="CC61" s="48"/>
      <c r="CD61" s="44"/>
      <c r="CE61" s="44"/>
      <c r="CF61" s="49"/>
      <c r="CG61" s="44"/>
      <c r="CH61" s="44"/>
      <c r="CI61" s="44"/>
      <c r="CJ61" s="46"/>
      <c r="CK61" s="44"/>
      <c r="CL61" s="44"/>
      <c r="CM61" s="25">
        <f t="shared" si="29"/>
        <v>0</v>
      </c>
      <c r="CN61" s="41">
        <f t="shared" si="29"/>
        <v>11.5</v>
      </c>
      <c r="CO61" s="25">
        <v>0</v>
      </c>
      <c r="CP61" s="25">
        <f t="shared" si="13"/>
        <v>11.5</v>
      </c>
      <c r="CR61" s="51"/>
      <c r="CS61" s="38"/>
      <c r="CU61" s="52"/>
      <c r="CV61" s="38"/>
      <c r="CW61" s="38"/>
      <c r="CX61" s="38"/>
      <c r="CY61" s="38"/>
      <c r="CZ61" s="28"/>
      <c r="DA61" s="28"/>
    </row>
    <row r="62" spans="1:105" ht="12.75" hidden="1">
      <c r="A62" s="39"/>
      <c r="B62" s="162" t="s">
        <v>95</v>
      </c>
      <c r="C62" s="163"/>
      <c r="D62" s="164"/>
      <c r="E62" s="40"/>
      <c r="F62" s="41"/>
      <c r="G62" s="109"/>
      <c r="H62" s="40"/>
      <c r="I62" s="40"/>
      <c r="J62" s="41"/>
      <c r="K62" s="40"/>
      <c r="L62" s="43"/>
      <c r="M62" s="40"/>
      <c r="N62" s="46"/>
      <c r="O62" s="110"/>
      <c r="P62" s="110"/>
      <c r="Q62" s="45"/>
      <c r="R62" s="46"/>
      <c r="S62" s="45"/>
      <c r="T62" s="110"/>
      <c r="U62" s="45"/>
      <c r="V62" s="46"/>
      <c r="W62" s="45"/>
      <c r="X62" s="44"/>
      <c r="Y62" s="45"/>
      <c r="Z62" s="46"/>
      <c r="AA62" s="45"/>
      <c r="AB62" s="44"/>
      <c r="AC62" s="45"/>
      <c r="AD62" s="46"/>
      <c r="AE62" s="45"/>
      <c r="AF62" s="43"/>
      <c r="AG62" s="25">
        <f t="shared" si="23"/>
        <v>0</v>
      </c>
      <c r="AH62" s="109">
        <f t="shared" si="88"/>
        <v>0</v>
      </c>
      <c r="AI62" s="109"/>
      <c r="AJ62" s="50"/>
      <c r="AK62" s="40"/>
      <c r="AL62" s="41"/>
      <c r="AM62" s="40"/>
      <c r="AN62" s="40"/>
      <c r="AO62" s="40"/>
      <c r="AP62" s="46"/>
      <c r="AQ62" s="45"/>
      <c r="AR62" s="45"/>
      <c r="AS62" s="45"/>
      <c r="AT62" s="46"/>
      <c r="AU62" s="40"/>
      <c r="AV62" s="40"/>
      <c r="AW62" s="40"/>
      <c r="AX62" s="46"/>
      <c r="AY62" s="40"/>
      <c r="AZ62" s="40"/>
      <c r="BA62" s="25">
        <f t="shared" si="8"/>
        <v>0</v>
      </c>
      <c r="BB62" s="25">
        <f t="shared" si="51"/>
        <v>0</v>
      </c>
      <c r="BC62" s="41"/>
      <c r="BD62" s="41"/>
      <c r="BE62" s="40"/>
      <c r="BF62" s="46"/>
      <c r="BG62" s="45"/>
      <c r="BH62" s="45"/>
      <c r="BI62" s="45"/>
      <c r="BJ62" s="46"/>
      <c r="BK62" s="45"/>
      <c r="BL62" s="45"/>
      <c r="BM62" s="45"/>
      <c r="BN62" s="46"/>
      <c r="BO62" s="111"/>
      <c r="BP62" s="45"/>
      <c r="BQ62" s="45"/>
      <c r="BR62" s="46"/>
      <c r="BS62" s="72"/>
      <c r="BT62" s="47"/>
      <c r="BU62" s="25">
        <f t="shared" si="26"/>
        <v>0</v>
      </c>
      <c r="BV62" s="25">
        <f t="shared" si="26"/>
        <v>0</v>
      </c>
      <c r="BW62" s="40"/>
      <c r="BX62" s="41"/>
      <c r="BY62" s="40"/>
      <c r="BZ62" s="43"/>
      <c r="CA62" s="45"/>
      <c r="CB62" s="46"/>
      <c r="CC62" s="48"/>
      <c r="CD62" s="44"/>
      <c r="CE62" s="44"/>
      <c r="CF62" s="49"/>
      <c r="CG62" s="44"/>
      <c r="CH62" s="44"/>
      <c r="CI62" s="44"/>
      <c r="CJ62" s="49"/>
      <c r="CK62" s="44"/>
      <c r="CL62" s="44"/>
      <c r="CM62" s="25">
        <f t="shared" si="29"/>
        <v>0</v>
      </c>
      <c r="CN62" s="41">
        <f t="shared" si="29"/>
        <v>0</v>
      </c>
      <c r="CO62" s="25">
        <v>0</v>
      </c>
      <c r="CP62" s="25">
        <f t="shared" si="13"/>
        <v>0</v>
      </c>
      <c r="CR62" s="51"/>
      <c r="CS62" s="38"/>
      <c r="CU62" s="52"/>
      <c r="CV62" s="38"/>
      <c r="CW62" s="38"/>
      <c r="CX62" s="38"/>
      <c r="CY62" s="38"/>
      <c r="CZ62" s="28"/>
      <c r="DA62" s="28"/>
    </row>
    <row r="63" spans="1:105" ht="12.75">
      <c r="A63" s="39"/>
      <c r="B63" s="162" t="s">
        <v>96</v>
      </c>
      <c r="C63" s="163"/>
      <c r="D63" s="164"/>
      <c r="E63" s="40"/>
      <c r="F63" s="41"/>
      <c r="G63" s="40"/>
      <c r="H63" s="40"/>
      <c r="I63" s="40">
        <v>0</v>
      </c>
      <c r="J63" s="41"/>
      <c r="K63" s="40"/>
      <c r="L63" s="43">
        <f t="shared" si="78"/>
        <v>0</v>
      </c>
      <c r="M63" s="40"/>
      <c r="N63" s="46">
        <v>44.86</v>
      </c>
      <c r="O63" s="110"/>
      <c r="P63" s="110">
        <f t="shared" si="32"/>
        <v>44.86</v>
      </c>
      <c r="Q63" s="45"/>
      <c r="R63" s="46"/>
      <c r="S63" s="45"/>
      <c r="T63" s="45"/>
      <c r="U63" s="45"/>
      <c r="V63" s="46"/>
      <c r="W63" s="45"/>
      <c r="X63" s="44"/>
      <c r="Y63" s="45"/>
      <c r="Z63" s="46"/>
      <c r="AA63" s="45"/>
      <c r="AB63" s="44">
        <f t="shared" si="75"/>
        <v>0</v>
      </c>
      <c r="AC63" s="45"/>
      <c r="AD63" s="46"/>
      <c r="AE63" s="45"/>
      <c r="AF63" s="43"/>
      <c r="AG63" s="25">
        <f t="shared" si="23"/>
        <v>0</v>
      </c>
      <c r="AH63" s="109">
        <f t="shared" si="88"/>
        <v>44.86</v>
      </c>
      <c r="AI63" s="109"/>
      <c r="AJ63" s="50">
        <f t="shared" si="35"/>
        <v>44.86</v>
      </c>
      <c r="AK63" s="40"/>
      <c r="AL63" s="46"/>
      <c r="AM63" s="40"/>
      <c r="AN63" s="40"/>
      <c r="AO63" s="40"/>
      <c r="AP63" s="41"/>
      <c r="AQ63" s="40"/>
      <c r="AR63" s="40"/>
      <c r="AS63" s="40"/>
      <c r="AT63" s="41"/>
      <c r="AU63" s="40"/>
      <c r="AV63" s="40">
        <f t="shared" si="85"/>
        <v>0</v>
      </c>
      <c r="AW63" s="40"/>
      <c r="AX63" s="41"/>
      <c r="AY63" s="40"/>
      <c r="AZ63" s="40"/>
      <c r="BA63" s="25">
        <f t="shared" si="8"/>
        <v>0</v>
      </c>
      <c r="BB63" s="25">
        <f t="shared" si="51"/>
        <v>0</v>
      </c>
      <c r="BC63" s="41"/>
      <c r="BD63" s="41"/>
      <c r="BE63" s="40"/>
      <c r="BF63" s="46"/>
      <c r="BG63" s="45"/>
      <c r="BH63" s="45"/>
      <c r="BI63" s="45"/>
      <c r="BJ63" s="46"/>
      <c r="BK63" s="45"/>
      <c r="BL63" s="45"/>
      <c r="BM63" s="45"/>
      <c r="BN63" s="46"/>
      <c r="BO63" s="111"/>
      <c r="BP63" s="45">
        <f t="shared" si="86"/>
        <v>0</v>
      </c>
      <c r="BQ63" s="45"/>
      <c r="BR63" s="46"/>
      <c r="BS63" s="72">
        <v>0</v>
      </c>
      <c r="BT63" s="47">
        <f t="shared" si="18"/>
        <v>0</v>
      </c>
      <c r="BU63" s="25">
        <f t="shared" si="26"/>
        <v>0</v>
      </c>
      <c r="BV63" s="25">
        <f t="shared" si="26"/>
        <v>44.86</v>
      </c>
      <c r="BW63" s="40"/>
      <c r="BX63" s="41"/>
      <c r="BY63" s="47"/>
      <c r="BZ63" s="43">
        <f t="shared" si="76"/>
        <v>0</v>
      </c>
      <c r="CA63" s="45"/>
      <c r="CB63" s="46"/>
      <c r="CC63" s="48"/>
      <c r="CD63" s="44"/>
      <c r="CE63" s="44"/>
      <c r="CF63" s="49"/>
      <c r="CG63" s="44"/>
      <c r="CH63" s="44"/>
      <c r="CI63" s="44"/>
      <c r="CJ63" s="49"/>
      <c r="CK63" s="44"/>
      <c r="CL63" s="44"/>
      <c r="CM63" s="25">
        <f t="shared" si="29"/>
        <v>0</v>
      </c>
      <c r="CN63" s="41">
        <f t="shared" si="29"/>
        <v>44.86</v>
      </c>
      <c r="CO63" s="25">
        <v>0</v>
      </c>
      <c r="CP63" s="25">
        <f t="shared" si="13"/>
        <v>44.86</v>
      </c>
      <c r="CR63" s="51">
        <f t="shared" si="14"/>
        <v>44.86</v>
      </c>
      <c r="CS63" s="38">
        <f t="shared" si="15"/>
        <v>0</v>
      </c>
      <c r="CU63" s="52">
        <f t="shared" si="16"/>
        <v>44.86</v>
      </c>
      <c r="CV63" s="38">
        <f t="shared" si="19"/>
        <v>44.86</v>
      </c>
      <c r="CW63" s="38">
        <f t="shared" si="20"/>
        <v>44.86</v>
      </c>
      <c r="CX63" s="38">
        <f t="shared" si="21"/>
        <v>44.86</v>
      </c>
      <c r="CY63" s="38">
        <f t="shared" si="22"/>
        <v>0</v>
      </c>
      <c r="CZ63" s="28"/>
      <c r="DA63" s="28"/>
    </row>
    <row r="64" spans="1:105" ht="30">
      <c r="A64" s="39"/>
      <c r="B64" s="122" t="s">
        <v>97</v>
      </c>
      <c r="C64" s="112"/>
      <c r="D64" s="113"/>
      <c r="E64" s="40">
        <v>160</v>
      </c>
      <c r="F64" s="41"/>
      <c r="G64" s="40"/>
      <c r="H64" s="40"/>
      <c r="I64" s="40">
        <v>200</v>
      </c>
      <c r="J64" s="41">
        <v>9</v>
      </c>
      <c r="K64" s="40"/>
      <c r="L64" s="43"/>
      <c r="M64" s="40">
        <v>300</v>
      </c>
      <c r="N64" s="46"/>
      <c r="O64" s="110"/>
      <c r="P64" s="110"/>
      <c r="Q64" s="45">
        <v>200</v>
      </c>
      <c r="R64" s="46">
        <v>33.35</v>
      </c>
      <c r="S64" s="45">
        <f>R64/Q64*100</f>
        <v>16.675000000000001</v>
      </c>
      <c r="T64" s="45"/>
      <c r="U64" s="45">
        <v>150</v>
      </c>
      <c r="V64" s="46"/>
      <c r="W64" s="45"/>
      <c r="X64" s="44"/>
      <c r="Y64" s="45">
        <v>200</v>
      </c>
      <c r="Z64" s="46"/>
      <c r="AA64" s="45">
        <f t="shared" si="81"/>
        <v>0</v>
      </c>
      <c r="AB64" s="44"/>
      <c r="AC64" s="45">
        <v>100</v>
      </c>
      <c r="AD64" s="46"/>
      <c r="AE64" s="45"/>
      <c r="AF64" s="43"/>
      <c r="AG64" s="25">
        <f t="shared" si="23"/>
        <v>1310</v>
      </c>
      <c r="AH64" s="109">
        <f t="shared" si="88"/>
        <v>42.35</v>
      </c>
      <c r="AI64" s="109"/>
      <c r="AJ64" s="50"/>
      <c r="AK64" s="40">
        <v>50</v>
      </c>
      <c r="AL64" s="46"/>
      <c r="AM64" s="40"/>
      <c r="AN64" s="40"/>
      <c r="AO64" s="40"/>
      <c r="AP64" s="41"/>
      <c r="AQ64" s="40"/>
      <c r="AR64" s="40"/>
      <c r="AS64" s="40"/>
      <c r="AT64" s="41"/>
      <c r="AU64" s="40"/>
      <c r="AV64" s="40"/>
      <c r="AW64" s="40"/>
      <c r="AX64" s="41"/>
      <c r="AY64" s="40"/>
      <c r="AZ64" s="40"/>
      <c r="BA64" s="25">
        <f t="shared" si="8"/>
        <v>50</v>
      </c>
      <c r="BB64" s="25">
        <f t="shared" si="51"/>
        <v>0</v>
      </c>
      <c r="BC64" s="41"/>
      <c r="BD64" s="41"/>
      <c r="BE64" s="40"/>
      <c r="BF64" s="46"/>
      <c r="BG64" s="45"/>
      <c r="BH64" s="45"/>
      <c r="BI64" s="45"/>
      <c r="BJ64" s="46"/>
      <c r="BK64" s="45"/>
      <c r="BL64" s="45"/>
      <c r="BM64" s="45"/>
      <c r="BN64" s="46"/>
      <c r="BO64" s="111"/>
      <c r="BP64" s="45"/>
      <c r="BQ64" s="45">
        <v>100</v>
      </c>
      <c r="BR64" s="46"/>
      <c r="BS64" s="72"/>
      <c r="BT64" s="47"/>
      <c r="BU64" s="25">
        <f t="shared" si="26"/>
        <v>1360</v>
      </c>
      <c r="BV64" s="25">
        <f t="shared" si="26"/>
        <v>42.35</v>
      </c>
      <c r="BW64" s="40"/>
      <c r="BX64" s="41"/>
      <c r="BY64" s="47"/>
      <c r="BZ64" s="43"/>
      <c r="CA64" s="45">
        <v>16.600000000000001</v>
      </c>
      <c r="CB64" s="46">
        <v>16.989999999999998</v>
      </c>
      <c r="CC64" s="48"/>
      <c r="CD64" s="44"/>
      <c r="CE64" s="44"/>
      <c r="CF64" s="49"/>
      <c r="CG64" s="77"/>
      <c r="CH64" s="44"/>
      <c r="CI64" s="45"/>
      <c r="CJ64" s="49"/>
      <c r="CK64" s="77"/>
      <c r="CL64" s="44"/>
      <c r="CM64" s="25">
        <f t="shared" si="29"/>
        <v>1376.6</v>
      </c>
      <c r="CN64" s="41">
        <f t="shared" si="29"/>
        <v>59.34</v>
      </c>
      <c r="CO64" s="25">
        <f t="shared" si="31"/>
        <v>4.310620369025135</v>
      </c>
      <c r="CP64" s="25">
        <f t="shared" si="13"/>
        <v>-1317.26</v>
      </c>
      <c r="CR64" s="51"/>
      <c r="CS64" s="38"/>
      <c r="CU64" s="52"/>
      <c r="CV64" s="38"/>
      <c r="CW64" s="38"/>
      <c r="CX64" s="38"/>
      <c r="CY64" s="38"/>
      <c r="CZ64" s="28"/>
      <c r="DA64" s="28"/>
    </row>
    <row r="65" spans="1:105" s="37" customFormat="1" ht="24.75" customHeight="1">
      <c r="A65" s="101">
        <v>340</v>
      </c>
      <c r="B65" s="186" t="s">
        <v>98</v>
      </c>
      <c r="C65" s="187"/>
      <c r="D65" s="188"/>
      <c r="E65" s="30">
        <f>SUM(E66:E75)</f>
        <v>1372.4</v>
      </c>
      <c r="F65" s="30">
        <f>SUM(F66:F75)</f>
        <v>990.90401000000008</v>
      </c>
      <c r="G65" s="30">
        <f t="shared" ref="G65:G69" si="91">F65/E65*100</f>
        <v>72.202274118332852</v>
      </c>
      <c r="H65" s="30">
        <f>F65-E65</f>
        <v>-381.49599000000001</v>
      </c>
      <c r="I65" s="30">
        <f>SUM(I66:I75)</f>
        <v>3260</v>
      </c>
      <c r="J65" s="30">
        <f>SUM(J66:J75)</f>
        <v>2572.5951200000004</v>
      </c>
      <c r="K65" s="30">
        <f t="shared" ref="K65:K69" si="92">J65/I65*100</f>
        <v>78.91396073619633</v>
      </c>
      <c r="L65" s="103">
        <f t="shared" si="78"/>
        <v>-687.40487999999959</v>
      </c>
      <c r="M65" s="30">
        <f>SUM(M66:M75)</f>
        <v>6365</v>
      </c>
      <c r="N65" s="30">
        <f>SUM(N66:N75)</f>
        <v>5870.2699000000002</v>
      </c>
      <c r="O65" s="30">
        <f t="shared" si="79"/>
        <v>92.227335428122544</v>
      </c>
      <c r="P65" s="30">
        <f>N65-M65</f>
        <v>-494.73009999999977</v>
      </c>
      <c r="Q65" s="30">
        <f>SUM(Q66:Q75)</f>
        <v>5400</v>
      </c>
      <c r="R65" s="30">
        <f>SUM(R66:R75)</f>
        <v>3959.3803799999996</v>
      </c>
      <c r="S65" s="30">
        <f>R65/Q65*100</f>
        <v>73.321858888888883</v>
      </c>
      <c r="T65" s="30">
        <f>R65-Q65</f>
        <v>-1440.6196200000004</v>
      </c>
      <c r="U65" s="30">
        <f>SUM(U66:U75)</f>
        <v>1205</v>
      </c>
      <c r="V65" s="30">
        <f>SUM(V66:V75)</f>
        <v>830.52246000000002</v>
      </c>
      <c r="W65" s="30">
        <f t="shared" ref="W65:W69" si="93">V65/U65*100</f>
        <v>68.923025726141091</v>
      </c>
      <c r="X65" s="30">
        <f>V65-U65</f>
        <v>-374.47753999999998</v>
      </c>
      <c r="Y65" s="30">
        <f>SUM(Y66:Y75)</f>
        <v>4355</v>
      </c>
      <c r="Z65" s="30">
        <f>SUM(Z66:Z75)</f>
        <v>3217.4195599999998</v>
      </c>
      <c r="AA65" s="31">
        <f t="shared" si="81"/>
        <v>73.878749942594709</v>
      </c>
      <c r="AB65" s="54">
        <f t="shared" si="75"/>
        <v>-1137.5804400000002</v>
      </c>
      <c r="AC65" s="30">
        <f>SUM(AC66:AC75)</f>
        <v>3360</v>
      </c>
      <c r="AD65" s="30">
        <f>SUM(AD66:AD75)</f>
        <v>2573.0274100000001</v>
      </c>
      <c r="AE65" s="30">
        <f>AD65/AC65*100</f>
        <v>76.578196726190484</v>
      </c>
      <c r="AF65" s="30">
        <f>AD65-AC65</f>
        <v>-786.97258999999985</v>
      </c>
      <c r="AG65" s="31">
        <f t="shared" si="23"/>
        <v>25317.4</v>
      </c>
      <c r="AH65" s="30">
        <f>SUM(AH66:AH75)</f>
        <v>20014.118839999999</v>
      </c>
      <c r="AI65" s="30">
        <f t="shared" si="83"/>
        <v>79.0528207477861</v>
      </c>
      <c r="AJ65" s="32">
        <f t="shared" si="35"/>
        <v>-5303.2811600000023</v>
      </c>
      <c r="AK65" s="30">
        <f>SUM(AK66:AK75)</f>
        <v>455</v>
      </c>
      <c r="AL65" s="30">
        <f>SUM(AL66:AL75)</f>
        <v>622.45799999999997</v>
      </c>
      <c r="AM65" s="30">
        <f>AL65/AK65*100</f>
        <v>136.80395604395602</v>
      </c>
      <c r="AN65" s="30">
        <f>AL65-AK65</f>
        <v>167.45799999999997</v>
      </c>
      <c r="AO65" s="30">
        <f>SUM(AO66:AO75)</f>
        <v>140</v>
      </c>
      <c r="AP65" s="30">
        <f>SUM(AP66:AP75)</f>
        <v>2.7199999999999998E-2</v>
      </c>
      <c r="AQ65" s="30">
        <f>AP65/AO65*100</f>
        <v>1.9428571428571427E-2</v>
      </c>
      <c r="AR65" s="30">
        <f>AP65-AO65</f>
        <v>-139.97280000000001</v>
      </c>
      <c r="AS65" s="30">
        <f>SUM(AS66:AS75)</f>
        <v>614</v>
      </c>
      <c r="AT65" s="30">
        <f>SUM(AT66:AT75)</f>
        <v>547.52936999999997</v>
      </c>
      <c r="AU65" s="30">
        <f t="shared" si="84"/>
        <v>89.174164495113999</v>
      </c>
      <c r="AV65" s="30">
        <f t="shared" si="85"/>
        <v>-66.470630000000028</v>
      </c>
      <c r="AW65" s="30">
        <f>SUM(AW66:AW75)</f>
        <v>400</v>
      </c>
      <c r="AX65" s="30">
        <f>SUM(AX66:AX75)</f>
        <v>65.665469999999999</v>
      </c>
      <c r="AY65" s="30">
        <f>AX65/AW65*100</f>
        <v>16.4163675</v>
      </c>
      <c r="AZ65" s="30">
        <f>AX65-AW65</f>
        <v>-334.33452999999997</v>
      </c>
      <c r="BA65" s="31">
        <f t="shared" si="8"/>
        <v>1609</v>
      </c>
      <c r="BB65" s="30">
        <f>SUM(BB66:BB75)</f>
        <v>1235.68004</v>
      </c>
      <c r="BC65" s="30">
        <f>BB65/BA65*100</f>
        <v>76.798013673088874</v>
      </c>
      <c r="BD65" s="30">
        <f>BB65-BA65</f>
        <v>-373.31996000000004</v>
      </c>
      <c r="BE65" s="30">
        <f>SUM(BE66:BE75)</f>
        <v>7.29</v>
      </c>
      <c r="BF65" s="33">
        <f>SUM(BF66:BF75)</f>
        <v>8.49953</v>
      </c>
      <c r="BG65" s="33">
        <f>BF65/BE65*100</f>
        <v>116.59163237311385</v>
      </c>
      <c r="BH65" s="33">
        <f>BF65-BE65</f>
        <v>1.20953</v>
      </c>
      <c r="BI65" s="33">
        <f>SUM(BI66:BI75)</f>
        <v>18.486000000000001</v>
      </c>
      <c r="BJ65" s="33">
        <f>SUM(BJ66:BJ75)</f>
        <v>19.323350000000001</v>
      </c>
      <c r="BK65" s="33">
        <f>BJ65/BI65*100</f>
        <v>104.52964405496053</v>
      </c>
      <c r="BL65" s="33">
        <f>BJ65-BI65</f>
        <v>0.8373500000000007</v>
      </c>
      <c r="BM65" s="33">
        <f>SUM(BM66:BM75)</f>
        <v>32</v>
      </c>
      <c r="BN65" s="33">
        <f>SUM(BN66:BN75)</f>
        <v>32.002000000000002</v>
      </c>
      <c r="BO65" s="56">
        <f>BN65/BM65*100</f>
        <v>100.00625000000001</v>
      </c>
      <c r="BP65" s="33">
        <f t="shared" si="86"/>
        <v>2.0000000000024443E-3</v>
      </c>
      <c r="BQ65" s="33">
        <f>SUM(BQ66:BQ75)</f>
        <v>585</v>
      </c>
      <c r="BR65" s="33">
        <f>SUM(BR66:BR75)</f>
        <v>2.0019999999999998</v>
      </c>
      <c r="BS65" s="56">
        <f t="shared" si="37"/>
        <v>0.34222222222222221</v>
      </c>
      <c r="BT65" s="31">
        <f t="shared" si="18"/>
        <v>-582.99800000000005</v>
      </c>
      <c r="BU65" s="31">
        <f t="shared" si="26"/>
        <v>26984.176000000003</v>
      </c>
      <c r="BV65" s="31">
        <f t="shared" si="27"/>
        <v>21311.625759999999</v>
      </c>
      <c r="BW65" s="30">
        <f>SUM(BW66:BW75)</f>
        <v>4.3</v>
      </c>
      <c r="BX65" s="30">
        <f>SUM(BX66:BX75)</f>
        <v>4.3</v>
      </c>
      <c r="BY65" s="30">
        <f t="shared" si="87"/>
        <v>100</v>
      </c>
      <c r="BZ65" s="32">
        <f t="shared" si="76"/>
        <v>0</v>
      </c>
      <c r="CA65" s="33">
        <f>SUM(CA66:CA75)</f>
        <v>612</v>
      </c>
      <c r="CB65" s="33">
        <f>SUM(CB66:CB75)</f>
        <v>611.57799999999997</v>
      </c>
      <c r="CC65" s="35">
        <f>CB65/CA65*100</f>
        <v>99.931045751633988</v>
      </c>
      <c r="CD65" s="34">
        <f t="shared" si="28"/>
        <v>-0.42200000000002547</v>
      </c>
      <c r="CE65" s="33">
        <f>SUM(CE66:CE75)</f>
        <v>21</v>
      </c>
      <c r="CF65" s="33">
        <f>SUM(CF66:CF75)</f>
        <v>21.6</v>
      </c>
      <c r="CG65" s="35">
        <f>CF65/CE65*100</f>
        <v>102.85714285714288</v>
      </c>
      <c r="CH65" s="34">
        <f>CF65-CE65</f>
        <v>0.60000000000000142</v>
      </c>
      <c r="CI65" s="33">
        <f>SUM(CI66:CI75)</f>
        <v>869</v>
      </c>
      <c r="CJ65" s="33">
        <f>SUM(CJ66:CJ75)</f>
        <v>677.25012000000004</v>
      </c>
      <c r="CK65" s="35">
        <f>CJ65/CI65*100</f>
        <v>77.934421173762942</v>
      </c>
      <c r="CL65" s="34">
        <f>CJ65-CI65</f>
        <v>-191.74987999999996</v>
      </c>
      <c r="CM65" s="31">
        <f t="shared" si="29"/>
        <v>28490.476000000002</v>
      </c>
      <c r="CN65" s="59">
        <f t="shared" si="29"/>
        <v>22624.351879999998</v>
      </c>
      <c r="CO65" s="31">
        <f t="shared" si="31"/>
        <v>79.410227754706511</v>
      </c>
      <c r="CP65" s="31">
        <f t="shared" si="13"/>
        <v>-5866.124120000004</v>
      </c>
      <c r="CQ65" s="37">
        <v>32.200000000000003</v>
      </c>
      <c r="CR65" s="38">
        <f t="shared" si="14"/>
        <v>21947.101759999998</v>
      </c>
      <c r="CS65" s="38">
        <f t="shared" si="15"/>
        <v>27621.476000000002</v>
      </c>
      <c r="CU65" s="38">
        <f t="shared" si="16"/>
        <v>21947.101759999998</v>
      </c>
      <c r="CV65" s="38">
        <f t="shared" si="19"/>
        <v>22626.353879999999</v>
      </c>
      <c r="CW65" s="38">
        <f t="shared" si="20"/>
        <v>22624.351879999998</v>
      </c>
      <c r="CX65" s="38">
        <f t="shared" si="21"/>
        <v>21309.623759999999</v>
      </c>
      <c r="CY65" s="38">
        <f t="shared" si="22"/>
        <v>29075.476000000002</v>
      </c>
      <c r="CZ65" s="38"/>
      <c r="DA65" s="38"/>
    </row>
    <row r="66" spans="1:105" ht="13.5">
      <c r="A66" s="39"/>
      <c r="B66" s="174" t="s">
        <v>99</v>
      </c>
      <c r="C66" s="175"/>
      <c r="D66" s="176"/>
      <c r="E66" s="40">
        <v>1150</v>
      </c>
      <c r="F66" s="41">
        <v>734.65300999999999</v>
      </c>
      <c r="G66" s="40">
        <f t="shared" si="91"/>
        <v>63.88287043478261</v>
      </c>
      <c r="H66" s="40">
        <f>F66-E66</f>
        <v>-415.34699000000001</v>
      </c>
      <c r="I66" s="40">
        <v>2800</v>
      </c>
      <c r="J66" s="41">
        <v>2007.59872</v>
      </c>
      <c r="K66" s="40">
        <f t="shared" si="92"/>
        <v>71.699954285714284</v>
      </c>
      <c r="L66" s="43">
        <f t="shared" si="78"/>
        <v>-792.40128000000004</v>
      </c>
      <c r="M66" s="40">
        <v>5700</v>
      </c>
      <c r="N66" s="46">
        <v>5286.7579999999998</v>
      </c>
      <c r="O66" s="45">
        <f t="shared" si="79"/>
        <v>92.750140350877189</v>
      </c>
      <c r="P66" s="44">
        <f t="shared" si="32"/>
        <v>-413.24200000000019</v>
      </c>
      <c r="Q66" s="45">
        <v>4500</v>
      </c>
      <c r="R66" s="46">
        <v>2594.5656899999999</v>
      </c>
      <c r="S66" s="45">
        <f t="shared" si="80"/>
        <v>57.657015333333327</v>
      </c>
      <c r="T66" s="44">
        <f>R66-Q66</f>
        <v>-1905.4343100000001</v>
      </c>
      <c r="U66" s="45">
        <v>950</v>
      </c>
      <c r="V66" s="46">
        <v>573.41405999999995</v>
      </c>
      <c r="W66" s="45">
        <f t="shared" si="93"/>
        <v>60.359374736842099</v>
      </c>
      <c r="X66" s="44">
        <f>V66-U66</f>
        <v>-376.58594000000005</v>
      </c>
      <c r="Y66" s="45">
        <v>3800</v>
      </c>
      <c r="Z66" s="46">
        <v>2390.2815599999999</v>
      </c>
      <c r="AA66" s="45">
        <f t="shared" si="81"/>
        <v>62.902146315789473</v>
      </c>
      <c r="AB66" s="44">
        <f t="shared" si="75"/>
        <v>-1409.7184400000001</v>
      </c>
      <c r="AC66" s="45">
        <v>2900</v>
      </c>
      <c r="AD66" s="46">
        <v>2013.35384</v>
      </c>
      <c r="AE66" s="45">
        <f t="shared" si="82"/>
        <v>69.425994482758625</v>
      </c>
      <c r="AF66" s="43">
        <f>AD66-AC66</f>
        <v>-886.64616000000001</v>
      </c>
      <c r="AG66" s="25">
        <f t="shared" si="23"/>
        <v>21800</v>
      </c>
      <c r="AH66" s="41">
        <f t="shared" si="3"/>
        <v>15600.624879999998</v>
      </c>
      <c r="AI66" s="41">
        <f t="shared" si="83"/>
        <v>71.562499449541278</v>
      </c>
      <c r="AJ66" s="50">
        <f t="shared" si="35"/>
        <v>-6199.3751200000024</v>
      </c>
      <c r="AK66" s="40">
        <v>250</v>
      </c>
      <c r="AL66" s="46">
        <v>32.259</v>
      </c>
      <c r="AM66" s="45">
        <f>AL66/AK66*100</f>
        <v>12.903600000000001</v>
      </c>
      <c r="AN66" s="40">
        <f>AL66-AK66</f>
        <v>-217.74099999999999</v>
      </c>
      <c r="AO66" s="40">
        <v>75</v>
      </c>
      <c r="AP66" s="46"/>
      <c r="AQ66" s="45"/>
      <c r="AR66" s="45">
        <f>AP66-AO66</f>
        <v>-75</v>
      </c>
      <c r="AS66" s="45">
        <v>424</v>
      </c>
      <c r="AT66" s="46"/>
      <c r="AU66" s="45">
        <f t="shared" si="84"/>
        <v>0</v>
      </c>
      <c r="AV66" s="45">
        <f t="shared" si="85"/>
        <v>-424</v>
      </c>
      <c r="AW66" s="45">
        <v>200</v>
      </c>
      <c r="AX66" s="46"/>
      <c r="AY66" s="45"/>
      <c r="AZ66" s="45">
        <f>AX66-AW66</f>
        <v>-200</v>
      </c>
      <c r="BA66" s="25">
        <f t="shared" si="8"/>
        <v>949</v>
      </c>
      <c r="BB66" s="62">
        <f>AL66+AP66+AT66+AX66</f>
        <v>32.259</v>
      </c>
      <c r="BC66" s="41">
        <f>BB66/BA66*100</f>
        <v>3.3992623814541623</v>
      </c>
      <c r="BD66" s="41">
        <f>BB66-BA66</f>
        <v>-916.74099999999999</v>
      </c>
      <c r="BE66" s="40"/>
      <c r="BF66" s="46"/>
      <c r="BG66" s="45"/>
      <c r="BH66" s="45">
        <f>BF66-BE66</f>
        <v>0</v>
      </c>
      <c r="BI66" s="45"/>
      <c r="BJ66" s="46"/>
      <c r="BK66" s="65"/>
      <c r="BL66" s="45">
        <f>BJ66-BI66</f>
        <v>0</v>
      </c>
      <c r="BM66" s="45">
        <v>2</v>
      </c>
      <c r="BN66" s="46">
        <v>2.0019999999999998</v>
      </c>
      <c r="BO66" s="45"/>
      <c r="BP66" s="45">
        <f t="shared" si="86"/>
        <v>1.9999999999997797E-3</v>
      </c>
      <c r="BQ66" s="45"/>
      <c r="BR66" s="46">
        <v>2.0019999999999998</v>
      </c>
      <c r="BS66" s="72">
        <v>0</v>
      </c>
      <c r="BT66" s="47">
        <f t="shared" si="18"/>
        <v>2.0019999999999998</v>
      </c>
      <c r="BU66" s="25">
        <f t="shared" si="26"/>
        <v>22751</v>
      </c>
      <c r="BV66" s="25">
        <f>AH66+BB66+BF66+BJ66+BN66</f>
        <v>15634.885879999998</v>
      </c>
      <c r="BW66" s="40"/>
      <c r="BX66" s="41"/>
      <c r="BY66" s="40"/>
      <c r="BZ66" s="43">
        <f t="shared" si="76"/>
        <v>0</v>
      </c>
      <c r="CA66" s="45"/>
      <c r="CB66" s="46"/>
      <c r="CC66" s="48"/>
      <c r="CD66" s="44">
        <f t="shared" si="28"/>
        <v>0</v>
      </c>
      <c r="CE66" s="44"/>
      <c r="CF66" s="49"/>
      <c r="CG66" s="66"/>
      <c r="CH66" s="44"/>
      <c r="CI66" s="44"/>
      <c r="CJ66" s="49"/>
      <c r="CK66" s="66"/>
      <c r="CL66" s="44"/>
      <c r="CM66" s="25">
        <f t="shared" si="29"/>
        <v>22751</v>
      </c>
      <c r="CN66" s="41">
        <f t="shared" si="29"/>
        <v>15634.885879999998</v>
      </c>
      <c r="CO66" s="25">
        <f t="shared" si="31"/>
        <v>68.721752362533508</v>
      </c>
      <c r="CP66" s="25">
        <f t="shared" si="13"/>
        <v>-7116.114120000002</v>
      </c>
      <c r="CR66" s="51">
        <f t="shared" si="14"/>
        <v>15634.885879999998</v>
      </c>
      <c r="CS66" s="38">
        <f t="shared" si="15"/>
        <v>22751</v>
      </c>
      <c r="CU66" s="52">
        <f t="shared" si="16"/>
        <v>15634.885879999998</v>
      </c>
      <c r="CV66" s="38">
        <f t="shared" si="19"/>
        <v>15636.887879999998</v>
      </c>
      <c r="CW66" s="38">
        <f t="shared" si="20"/>
        <v>15634.885879999998</v>
      </c>
      <c r="CX66" s="38">
        <f t="shared" si="21"/>
        <v>15634.885879999998</v>
      </c>
      <c r="CY66" s="38">
        <f t="shared" si="22"/>
        <v>22751</v>
      </c>
      <c r="CZ66" s="28"/>
      <c r="DA66" s="28"/>
    </row>
    <row r="67" spans="1:105" ht="13.5">
      <c r="A67" s="39"/>
      <c r="B67" s="174" t="s">
        <v>100</v>
      </c>
      <c r="C67" s="175"/>
      <c r="D67" s="176"/>
      <c r="E67" s="40">
        <v>100</v>
      </c>
      <c r="F67" s="41">
        <v>82.27</v>
      </c>
      <c r="G67" s="40">
        <f t="shared" si="91"/>
        <v>82.27</v>
      </c>
      <c r="H67" s="40">
        <f>F67-E67</f>
        <v>-17.730000000000004</v>
      </c>
      <c r="I67" s="40">
        <v>200</v>
      </c>
      <c r="J67" s="41">
        <v>120.71599999999999</v>
      </c>
      <c r="K67" s="40">
        <f t="shared" si="92"/>
        <v>60.358000000000004</v>
      </c>
      <c r="L67" s="43">
        <f t="shared" si="78"/>
        <v>-79.284000000000006</v>
      </c>
      <c r="M67" s="40">
        <v>200</v>
      </c>
      <c r="N67" s="46">
        <v>221.13990000000001</v>
      </c>
      <c r="O67" s="45">
        <f t="shared" si="79"/>
        <v>110.56995000000001</v>
      </c>
      <c r="P67" s="44">
        <f t="shared" si="32"/>
        <v>21.139900000000011</v>
      </c>
      <c r="Q67" s="45">
        <v>450</v>
      </c>
      <c r="R67" s="46">
        <v>511.22500000000002</v>
      </c>
      <c r="S67" s="45">
        <f t="shared" si="80"/>
        <v>113.60555555555555</v>
      </c>
      <c r="T67" s="44">
        <f>R67-Q67</f>
        <v>61.225000000000023</v>
      </c>
      <c r="U67" s="45">
        <v>100</v>
      </c>
      <c r="V67" s="46">
        <v>92.423400000000001</v>
      </c>
      <c r="W67" s="45">
        <f t="shared" si="93"/>
        <v>92.423400000000001</v>
      </c>
      <c r="X67" s="44">
        <f>V67-U67</f>
        <v>-7.5765999999999991</v>
      </c>
      <c r="Y67" s="45">
        <v>250</v>
      </c>
      <c r="Z67" s="46">
        <v>238.73099999999999</v>
      </c>
      <c r="AA67" s="45">
        <f t="shared" si="81"/>
        <v>95.492400000000004</v>
      </c>
      <c r="AB67" s="44">
        <f t="shared" si="75"/>
        <v>-11.269000000000005</v>
      </c>
      <c r="AC67" s="45">
        <v>200</v>
      </c>
      <c r="AD67" s="46">
        <v>207.67</v>
      </c>
      <c r="AE67" s="45">
        <f t="shared" si="82"/>
        <v>103.83499999999999</v>
      </c>
      <c r="AF67" s="43">
        <f>AD67-AC67</f>
        <v>7.6699999999999875</v>
      </c>
      <c r="AG67" s="25">
        <f t="shared" si="23"/>
        <v>1500</v>
      </c>
      <c r="AH67" s="41">
        <f t="shared" si="3"/>
        <v>1474.1753000000001</v>
      </c>
      <c r="AI67" s="41">
        <f t="shared" si="83"/>
        <v>98.278353333333342</v>
      </c>
      <c r="AJ67" s="50">
        <f t="shared" si="35"/>
        <v>-25.824699999999893</v>
      </c>
      <c r="AK67" s="40">
        <v>80</v>
      </c>
      <c r="AL67" s="46">
        <v>45.73</v>
      </c>
      <c r="AM67" s="45">
        <f>AL67/AK67*100</f>
        <v>57.162499999999994</v>
      </c>
      <c r="AN67" s="40">
        <f>AL67-AK67</f>
        <v>-34.270000000000003</v>
      </c>
      <c r="AO67" s="40">
        <v>30</v>
      </c>
      <c r="AP67" s="46">
        <v>2.7199999999999998E-2</v>
      </c>
      <c r="AQ67" s="45">
        <f>AP67/AO67*100</f>
        <v>9.0666666666666659E-2</v>
      </c>
      <c r="AR67" s="45">
        <f>AP67-AO67</f>
        <v>-29.972799999999999</v>
      </c>
      <c r="AS67" s="45">
        <v>50</v>
      </c>
      <c r="AT67" s="46">
        <v>80.661370000000005</v>
      </c>
      <c r="AU67" s="45">
        <v>0</v>
      </c>
      <c r="AV67" s="45">
        <f t="shared" si="85"/>
        <v>30.661370000000005</v>
      </c>
      <c r="AW67" s="45">
        <v>70</v>
      </c>
      <c r="AX67" s="46">
        <v>65.665469999999999</v>
      </c>
      <c r="AY67" s="45">
        <f>AX67/AW67*100</f>
        <v>93.807814285714286</v>
      </c>
      <c r="AZ67" s="45">
        <f>AX67-AW67</f>
        <v>-4.3345300000000009</v>
      </c>
      <c r="BA67" s="25">
        <f t="shared" si="8"/>
        <v>230</v>
      </c>
      <c r="BB67" s="62">
        <f t="shared" si="8"/>
        <v>192.08404000000002</v>
      </c>
      <c r="BC67" s="41">
        <f t="shared" ref="BC67:BC74" si="94">BB67/BA67*100</f>
        <v>83.514800000000008</v>
      </c>
      <c r="BD67" s="41">
        <f>BB67-BA67</f>
        <v>-37.915959999999984</v>
      </c>
      <c r="BE67" s="40">
        <v>6</v>
      </c>
      <c r="BF67" s="45">
        <v>6.8</v>
      </c>
      <c r="BG67" s="65">
        <f>BF67/BE67*100</f>
        <v>113.33333333333333</v>
      </c>
      <c r="BH67" s="45">
        <f>BF67-BE67</f>
        <v>0.79999999999999982</v>
      </c>
      <c r="BI67" s="45">
        <v>5.5</v>
      </c>
      <c r="BJ67" s="46">
        <v>5.51335</v>
      </c>
      <c r="BK67" s="65">
        <f t="shared" ref="BK67:BK68" si="95">BJ67/BI67*100</f>
        <v>100.24272727272728</v>
      </c>
      <c r="BL67" s="45">
        <f>BJ67-BI67</f>
        <v>1.3349999999999973E-2</v>
      </c>
      <c r="BM67" s="45"/>
      <c r="BN67" s="46"/>
      <c r="BO67" s="45"/>
      <c r="BP67" s="45">
        <f t="shared" si="86"/>
        <v>0</v>
      </c>
      <c r="BQ67" s="45">
        <v>200</v>
      </c>
      <c r="BR67" s="46"/>
      <c r="BS67" s="72">
        <f t="shared" si="37"/>
        <v>0</v>
      </c>
      <c r="BT67" s="47">
        <f t="shared" si="18"/>
        <v>-200</v>
      </c>
      <c r="BU67" s="25">
        <f t="shared" si="26"/>
        <v>1741.5</v>
      </c>
      <c r="BV67" s="25">
        <f t="shared" si="26"/>
        <v>1678.57269</v>
      </c>
      <c r="BW67" s="40">
        <v>3</v>
      </c>
      <c r="BX67" s="46">
        <f>1+2</f>
        <v>3</v>
      </c>
      <c r="BY67" s="40">
        <f t="shared" si="87"/>
        <v>100</v>
      </c>
      <c r="BZ67" s="43">
        <f t="shared" si="76"/>
        <v>0</v>
      </c>
      <c r="CA67" s="45">
        <v>12</v>
      </c>
      <c r="CB67" s="46">
        <v>11.41</v>
      </c>
      <c r="CC67" s="48">
        <f>CB67/CA67*100</f>
        <v>95.083333333333329</v>
      </c>
      <c r="CD67" s="44">
        <f t="shared" si="28"/>
        <v>-0.58999999999999986</v>
      </c>
      <c r="CE67" s="49">
        <v>7</v>
      </c>
      <c r="CF67" s="49">
        <v>7.1440000000000001</v>
      </c>
      <c r="CG67" s="66">
        <f t="shared" ref="CG67" si="96">CF67/CE67*100</f>
        <v>102.05714285714286</v>
      </c>
      <c r="CH67" s="44"/>
      <c r="CI67" s="44">
        <v>200</v>
      </c>
      <c r="CJ67" s="46">
        <v>135.15649999999999</v>
      </c>
      <c r="CK67" s="66">
        <f t="shared" ref="CK67" si="97">CJ67/CI67*100</f>
        <v>67.578249999999997</v>
      </c>
      <c r="CL67" s="64">
        <f>CJ67-CI67</f>
        <v>-64.843500000000006</v>
      </c>
      <c r="CM67" s="25">
        <f t="shared" si="29"/>
        <v>1963.5</v>
      </c>
      <c r="CN67" s="41">
        <f t="shared" si="29"/>
        <v>1835.2831900000001</v>
      </c>
      <c r="CO67" s="25">
        <f t="shared" si="31"/>
        <v>93.469986758339701</v>
      </c>
      <c r="CP67" s="25">
        <f t="shared" si="13"/>
        <v>-128.2168099999999</v>
      </c>
      <c r="CR67" s="51">
        <f t="shared" si="14"/>
        <v>1700.1266900000001</v>
      </c>
      <c r="CS67" s="38">
        <f t="shared" si="15"/>
        <v>1763.5</v>
      </c>
      <c r="CU67" s="52">
        <f t="shared" si="16"/>
        <v>1700.1266900000001</v>
      </c>
      <c r="CV67" s="38">
        <f t="shared" si="19"/>
        <v>1835.2831900000001</v>
      </c>
      <c r="CW67" s="38">
        <f t="shared" si="20"/>
        <v>1835.2831900000001</v>
      </c>
      <c r="CX67" s="38">
        <f t="shared" si="21"/>
        <v>1678.57269</v>
      </c>
      <c r="CY67" s="38">
        <f t="shared" si="22"/>
        <v>2163.5</v>
      </c>
      <c r="CZ67" s="28"/>
      <c r="DA67" s="28"/>
    </row>
    <row r="68" spans="1:105" ht="13.5">
      <c r="A68" s="39"/>
      <c r="B68" s="174" t="s">
        <v>101</v>
      </c>
      <c r="C68" s="175"/>
      <c r="D68" s="176"/>
      <c r="E68" s="40">
        <f>15-2.6</f>
        <v>12.4</v>
      </c>
      <c r="F68" s="41"/>
      <c r="G68" s="40"/>
      <c r="H68" s="40">
        <f t="shared" ref="H68:H75" si="98">F68-E68</f>
        <v>-12.4</v>
      </c>
      <c r="I68" s="40">
        <v>20</v>
      </c>
      <c r="J68" s="41">
        <v>3.4489999999999998</v>
      </c>
      <c r="K68" s="40">
        <f t="shared" si="92"/>
        <v>17.244999999999997</v>
      </c>
      <c r="L68" s="43">
        <f t="shared" si="78"/>
        <v>-16.551000000000002</v>
      </c>
      <c r="M68" s="40">
        <v>30</v>
      </c>
      <c r="N68" s="46">
        <v>41.902999999999999</v>
      </c>
      <c r="O68" s="45"/>
      <c r="P68" s="44">
        <f t="shared" si="32"/>
        <v>11.902999999999999</v>
      </c>
      <c r="Q68" s="45">
        <v>30</v>
      </c>
      <c r="R68" s="46">
        <v>25.33</v>
      </c>
      <c r="S68" s="45"/>
      <c r="T68" s="44">
        <f t="shared" ref="T68:T75" si="99">R68-Q68</f>
        <v>-4.6700000000000017</v>
      </c>
      <c r="U68" s="45">
        <v>15</v>
      </c>
      <c r="V68" s="46"/>
      <c r="W68" s="45"/>
      <c r="X68" s="44">
        <f t="shared" ref="X68:X75" si="100">V68-U68</f>
        <v>-15</v>
      </c>
      <c r="Y68" s="45">
        <v>25</v>
      </c>
      <c r="Z68" s="46">
        <v>21.37</v>
      </c>
      <c r="AA68" s="45">
        <f t="shared" si="81"/>
        <v>85.48</v>
      </c>
      <c r="AB68" s="44">
        <f t="shared" si="75"/>
        <v>-3.629999999999999</v>
      </c>
      <c r="AC68" s="45">
        <v>20</v>
      </c>
      <c r="AD68" s="46">
        <v>5.25</v>
      </c>
      <c r="AE68" s="45">
        <f t="shared" si="82"/>
        <v>26.25</v>
      </c>
      <c r="AF68" s="43">
        <f>AD68-AC68</f>
        <v>-14.75</v>
      </c>
      <c r="AG68" s="25">
        <f t="shared" si="23"/>
        <v>152.4</v>
      </c>
      <c r="AH68" s="41">
        <f t="shared" si="3"/>
        <v>97.301999999999992</v>
      </c>
      <c r="AI68" s="41">
        <f t="shared" si="83"/>
        <v>63.846456692913378</v>
      </c>
      <c r="AJ68" s="50">
        <f t="shared" si="35"/>
        <v>-55.098000000000013</v>
      </c>
      <c r="AK68" s="40">
        <v>10</v>
      </c>
      <c r="AL68" s="46">
        <v>15</v>
      </c>
      <c r="AM68" s="45">
        <f>AL68/AK68*100</f>
        <v>150</v>
      </c>
      <c r="AN68" s="40">
        <f t="shared" ref="AN68:AN75" si="101">AL68-AK68</f>
        <v>5</v>
      </c>
      <c r="AO68" s="40">
        <v>5</v>
      </c>
      <c r="AP68" s="46"/>
      <c r="AQ68" s="45"/>
      <c r="AR68" s="45">
        <f t="shared" ref="AR68:AR75" si="102">AP68-AO68</f>
        <v>-5</v>
      </c>
      <c r="AS68" s="45">
        <v>10</v>
      </c>
      <c r="AT68" s="46">
        <v>16.425000000000001</v>
      </c>
      <c r="AU68" s="45"/>
      <c r="AV68" s="45">
        <f t="shared" si="85"/>
        <v>6.4250000000000007</v>
      </c>
      <c r="AW68" s="45">
        <v>10</v>
      </c>
      <c r="AX68" s="46"/>
      <c r="AY68" s="45"/>
      <c r="AZ68" s="45">
        <f t="shared" ref="AZ68:AZ75" si="103">AX68-AW68</f>
        <v>-10</v>
      </c>
      <c r="BA68" s="25">
        <f t="shared" si="8"/>
        <v>35</v>
      </c>
      <c r="BB68" s="62">
        <f t="shared" si="8"/>
        <v>31.425000000000001</v>
      </c>
      <c r="BC68" s="41">
        <f t="shared" si="94"/>
        <v>89.785714285714292</v>
      </c>
      <c r="BD68" s="41">
        <f t="shared" ref="BD68:BD75" si="104">BB68-BA68</f>
        <v>-3.5749999999999993</v>
      </c>
      <c r="BE68" s="40"/>
      <c r="BF68" s="46"/>
      <c r="BG68" s="46"/>
      <c r="BH68" s="45">
        <f t="shared" ref="BH68:BH75" si="105">BF68-BE68</f>
        <v>0</v>
      </c>
      <c r="BI68" s="45">
        <v>3</v>
      </c>
      <c r="BJ68" s="46">
        <v>2.3279999999999998</v>
      </c>
      <c r="BK68" s="65">
        <f t="shared" si="95"/>
        <v>77.599999999999994</v>
      </c>
      <c r="BL68" s="45">
        <f t="shared" ref="BL68:BL75" si="106">BJ68-BI68</f>
        <v>-0.67200000000000015</v>
      </c>
      <c r="BM68" s="45"/>
      <c r="BN68" s="46"/>
      <c r="BO68" s="45"/>
      <c r="BP68" s="45">
        <f t="shared" si="86"/>
        <v>0</v>
      </c>
      <c r="BQ68" s="45">
        <v>15</v>
      </c>
      <c r="BR68" s="46"/>
      <c r="BS68" s="72">
        <f t="shared" si="37"/>
        <v>0</v>
      </c>
      <c r="BT68" s="47">
        <f t="shared" si="18"/>
        <v>-15</v>
      </c>
      <c r="BU68" s="25">
        <f t="shared" si="26"/>
        <v>190.4</v>
      </c>
      <c r="BV68" s="25">
        <f t="shared" si="26"/>
        <v>131.05500000000001</v>
      </c>
      <c r="BW68" s="40"/>
      <c r="BX68" s="41"/>
      <c r="BY68" s="40"/>
      <c r="BZ68" s="43"/>
      <c r="CA68" s="45"/>
      <c r="CB68" s="46"/>
      <c r="CC68" s="48"/>
      <c r="CD68" s="44">
        <f t="shared" si="28"/>
        <v>0</v>
      </c>
      <c r="CE68" s="44"/>
      <c r="CF68" s="49"/>
      <c r="CG68" s="49"/>
      <c r="CH68" s="44"/>
      <c r="CI68" s="45"/>
      <c r="CJ68" s="46">
        <v>0.28999999999999998</v>
      </c>
      <c r="CK68" s="66"/>
      <c r="CL68" s="49"/>
      <c r="CM68" s="25">
        <f t="shared" si="29"/>
        <v>190.4</v>
      </c>
      <c r="CN68" s="41">
        <f t="shared" si="29"/>
        <v>131.345</v>
      </c>
      <c r="CO68" s="25">
        <f t="shared" si="31"/>
        <v>68.983718487394952</v>
      </c>
      <c r="CP68" s="25">
        <f t="shared" si="13"/>
        <v>-59.055000000000007</v>
      </c>
      <c r="CR68" s="51">
        <f t="shared" si="14"/>
        <v>131.05500000000001</v>
      </c>
      <c r="CS68" s="38">
        <f t="shared" si="15"/>
        <v>190.4</v>
      </c>
      <c r="CU68" s="52">
        <f t="shared" si="16"/>
        <v>131.05500000000001</v>
      </c>
      <c r="CV68" s="38">
        <f t="shared" si="19"/>
        <v>131.345</v>
      </c>
      <c r="CW68" s="38">
        <f t="shared" si="20"/>
        <v>131.345</v>
      </c>
      <c r="CX68" s="38">
        <f t="shared" si="21"/>
        <v>131.05500000000001</v>
      </c>
      <c r="CY68" s="38">
        <f t="shared" si="22"/>
        <v>205.4</v>
      </c>
      <c r="CZ68" s="28"/>
      <c r="DA68" s="28"/>
    </row>
    <row r="69" spans="1:105" ht="13.5">
      <c r="A69" s="39"/>
      <c r="B69" s="174" t="s">
        <v>102</v>
      </c>
      <c r="C69" s="175"/>
      <c r="D69" s="176"/>
      <c r="E69" s="40">
        <v>70</v>
      </c>
      <c r="F69" s="41">
        <v>8.35</v>
      </c>
      <c r="G69" s="40">
        <f t="shared" si="91"/>
        <v>11.928571428571429</v>
      </c>
      <c r="H69" s="40">
        <f t="shared" si="98"/>
        <v>-61.65</v>
      </c>
      <c r="I69" s="40">
        <v>140</v>
      </c>
      <c r="J69" s="41">
        <v>166.68949000000001</v>
      </c>
      <c r="K69" s="40">
        <f t="shared" si="92"/>
        <v>119.06392142857143</v>
      </c>
      <c r="L69" s="43">
        <f t="shared" si="78"/>
        <v>26.689490000000006</v>
      </c>
      <c r="M69" s="40">
        <v>285</v>
      </c>
      <c r="N69" s="46">
        <v>63.295000000000002</v>
      </c>
      <c r="O69" s="45">
        <f t="shared" si="79"/>
        <v>22.208771929824561</v>
      </c>
      <c r="P69" s="44">
        <f t="shared" si="32"/>
        <v>-221.70499999999998</v>
      </c>
      <c r="Q69" s="45">
        <v>270</v>
      </c>
      <c r="R69" s="46">
        <v>210.62809999999999</v>
      </c>
      <c r="S69" s="45">
        <f>R69/Q69*100</f>
        <v>78.010407407407399</v>
      </c>
      <c r="T69" s="44">
        <f t="shared" si="99"/>
        <v>-59.371900000000011</v>
      </c>
      <c r="U69" s="45">
        <v>60</v>
      </c>
      <c r="V69" s="46">
        <v>3.1419999999999999</v>
      </c>
      <c r="W69" s="45">
        <f t="shared" si="93"/>
        <v>5.2366666666666664</v>
      </c>
      <c r="X69" s="44">
        <f t="shared" si="100"/>
        <v>-56.857999999999997</v>
      </c>
      <c r="Y69" s="45">
        <v>180</v>
      </c>
      <c r="Z69" s="46">
        <v>75.14</v>
      </c>
      <c r="AA69" s="45">
        <f t="shared" si="81"/>
        <v>41.744444444444447</v>
      </c>
      <c r="AB69" s="44">
        <f t="shared" si="75"/>
        <v>-104.86</v>
      </c>
      <c r="AC69" s="45">
        <v>140</v>
      </c>
      <c r="AD69" s="46">
        <v>104.05</v>
      </c>
      <c r="AE69" s="45">
        <f>AD69/AC69*100</f>
        <v>74.321428571428569</v>
      </c>
      <c r="AF69" s="43">
        <f t="shared" ref="AF69:AF75" si="107">AD69-AC69</f>
        <v>-35.950000000000003</v>
      </c>
      <c r="AG69" s="25">
        <f t="shared" si="23"/>
        <v>1145</v>
      </c>
      <c r="AH69" s="41">
        <f t="shared" si="3"/>
        <v>631.29458999999997</v>
      </c>
      <c r="AI69" s="41">
        <f t="shared" si="83"/>
        <v>55.134898689956323</v>
      </c>
      <c r="AJ69" s="50">
        <f t="shared" si="35"/>
        <v>-513.70541000000003</v>
      </c>
      <c r="AK69" s="40">
        <v>15</v>
      </c>
      <c r="AL69" s="46">
        <v>30.12</v>
      </c>
      <c r="AM69" s="45">
        <f>AL69/AK69*100</f>
        <v>200.8</v>
      </c>
      <c r="AN69" s="40">
        <f t="shared" si="101"/>
        <v>15.120000000000001</v>
      </c>
      <c r="AO69" s="40">
        <v>10</v>
      </c>
      <c r="AP69" s="46"/>
      <c r="AQ69" s="45"/>
      <c r="AR69" s="45">
        <f t="shared" si="102"/>
        <v>-10</v>
      </c>
      <c r="AS69" s="45">
        <v>20</v>
      </c>
      <c r="AT69" s="46"/>
      <c r="AU69" s="45"/>
      <c r="AV69" s="45">
        <f t="shared" si="85"/>
        <v>-20</v>
      </c>
      <c r="AW69" s="45">
        <v>20</v>
      </c>
      <c r="AX69" s="46"/>
      <c r="AY69" s="45">
        <f>AX69/AW69*100</f>
        <v>0</v>
      </c>
      <c r="AZ69" s="45">
        <f t="shared" si="103"/>
        <v>-20</v>
      </c>
      <c r="BA69" s="25">
        <f t="shared" si="8"/>
        <v>65</v>
      </c>
      <c r="BB69" s="62">
        <f t="shared" si="8"/>
        <v>30.12</v>
      </c>
      <c r="BC69" s="41">
        <f t="shared" si="94"/>
        <v>46.338461538461537</v>
      </c>
      <c r="BD69" s="41">
        <f t="shared" si="104"/>
        <v>-34.879999999999995</v>
      </c>
      <c r="BE69" s="40"/>
      <c r="BF69" s="46"/>
      <c r="BG69" s="46"/>
      <c r="BH69" s="45">
        <f t="shared" si="105"/>
        <v>0</v>
      </c>
      <c r="BI69" s="45">
        <v>3</v>
      </c>
      <c r="BJ69" s="46">
        <v>3.0049999999999999</v>
      </c>
      <c r="BK69" s="65"/>
      <c r="BL69" s="45">
        <f t="shared" si="106"/>
        <v>4.9999999999998934E-3</v>
      </c>
      <c r="BM69" s="45"/>
      <c r="BN69" s="46"/>
      <c r="BO69" s="45"/>
      <c r="BP69" s="45">
        <f t="shared" si="86"/>
        <v>0</v>
      </c>
      <c r="BQ69" s="45">
        <v>150</v>
      </c>
      <c r="BR69" s="46"/>
      <c r="BS69" s="72">
        <f t="shared" si="37"/>
        <v>0</v>
      </c>
      <c r="BT69" s="47">
        <f t="shared" si="18"/>
        <v>-150</v>
      </c>
      <c r="BU69" s="25">
        <f t="shared" si="26"/>
        <v>1213</v>
      </c>
      <c r="BV69" s="25">
        <f t="shared" si="26"/>
        <v>664.41958999999997</v>
      </c>
      <c r="BW69" s="40"/>
      <c r="BX69" s="41"/>
      <c r="BY69" s="40"/>
      <c r="BZ69" s="43"/>
      <c r="CA69" s="45">
        <v>80</v>
      </c>
      <c r="CB69" s="46">
        <v>80.334999999999994</v>
      </c>
      <c r="CC69" s="48">
        <f t="shared" ref="CC69:CC74" si="108">CB69/CA69*100</f>
        <v>100.41875</v>
      </c>
      <c r="CD69" s="44">
        <f t="shared" si="28"/>
        <v>0.33499999999999375</v>
      </c>
      <c r="CE69" s="44"/>
      <c r="CF69" s="49"/>
      <c r="CG69" s="44"/>
      <c r="CH69" s="44"/>
      <c r="CI69" s="45"/>
      <c r="CJ69" s="46"/>
      <c r="CK69" s="66"/>
      <c r="CL69" s="49"/>
      <c r="CM69" s="25">
        <f t="shared" si="29"/>
        <v>1293</v>
      </c>
      <c r="CN69" s="41">
        <f t="shared" si="29"/>
        <v>744.75459000000001</v>
      </c>
      <c r="CO69" s="25">
        <f t="shared" si="31"/>
        <v>57.598962877030161</v>
      </c>
      <c r="CP69" s="25">
        <f t="shared" si="13"/>
        <v>-548.24540999999999</v>
      </c>
      <c r="CR69" s="51">
        <f t="shared" ref="CR69:CR75" si="109">F69+J69+N69+R69+V69+Z69+AD69+AL69+AP69+AT69+AX69+BF69+BJ69+BN69+BX69+CB69+CF69</f>
        <v>744.75459000000001</v>
      </c>
      <c r="CS69" s="38">
        <f t="shared" ref="CS69:CS76" si="110">E69+I69+M69+Q69+U69+Y69+AC69+AG69+AK69+AO69+AS69+AW69+BE69+BI69+BM69+BW69+CA69+CE69-AG69</f>
        <v>1293</v>
      </c>
      <c r="CU69" s="52">
        <f t="shared" ref="CU69:CU76" si="111">F69+J69+N69+R69+V69+Z69+AD69+AL69+AP69+AT69+AX69+BF69+BJ69+BN69+BX69+CB69+CF69</f>
        <v>744.75459000000001</v>
      </c>
      <c r="CV69" s="38">
        <f t="shared" si="19"/>
        <v>744.75459000000001</v>
      </c>
      <c r="CW69" s="38">
        <f t="shared" si="20"/>
        <v>744.75459000000001</v>
      </c>
      <c r="CX69" s="38">
        <f t="shared" si="21"/>
        <v>664.41958999999997</v>
      </c>
      <c r="CY69" s="38">
        <f t="shared" si="22"/>
        <v>1443</v>
      </c>
      <c r="CZ69" s="28"/>
      <c r="DA69" s="28"/>
    </row>
    <row r="70" spans="1:105" ht="13.5">
      <c r="A70" s="39"/>
      <c r="B70" s="174" t="s">
        <v>103</v>
      </c>
      <c r="C70" s="175"/>
      <c r="D70" s="176"/>
      <c r="E70" s="40"/>
      <c r="F70" s="41">
        <v>158.43100000000001</v>
      </c>
      <c r="G70" s="40"/>
      <c r="H70" s="40">
        <f t="shared" si="98"/>
        <v>158.43100000000001</v>
      </c>
      <c r="I70" s="40"/>
      <c r="J70" s="41">
        <v>93.832999999999998</v>
      </c>
      <c r="K70" s="40"/>
      <c r="L70" s="43">
        <f t="shared" si="78"/>
        <v>93.832999999999998</v>
      </c>
      <c r="M70" s="40"/>
      <c r="N70" s="46">
        <v>212.874</v>
      </c>
      <c r="O70" s="45"/>
      <c r="P70" s="44">
        <f t="shared" si="32"/>
        <v>212.874</v>
      </c>
      <c r="Q70" s="45"/>
      <c r="R70" s="46">
        <v>499.79759000000001</v>
      </c>
      <c r="S70" s="45"/>
      <c r="T70" s="44">
        <f t="shared" si="99"/>
        <v>499.79759000000001</v>
      </c>
      <c r="U70" s="45"/>
      <c r="V70" s="46">
        <v>161.54300000000001</v>
      </c>
      <c r="W70" s="45"/>
      <c r="X70" s="44">
        <f t="shared" si="100"/>
        <v>161.54300000000001</v>
      </c>
      <c r="Y70" s="45"/>
      <c r="Z70" s="46">
        <v>448.37700000000001</v>
      </c>
      <c r="AA70" s="45"/>
      <c r="AB70" s="44">
        <f t="shared" si="75"/>
        <v>448.37700000000001</v>
      </c>
      <c r="AC70" s="45"/>
      <c r="AD70" s="46">
        <v>182.07599999999999</v>
      </c>
      <c r="AE70" s="45"/>
      <c r="AF70" s="43">
        <f t="shared" si="107"/>
        <v>182.07599999999999</v>
      </c>
      <c r="AG70" s="25">
        <f t="shared" si="23"/>
        <v>0</v>
      </c>
      <c r="AH70" s="41">
        <f t="shared" si="3"/>
        <v>1756.9315900000001</v>
      </c>
      <c r="AI70" s="41"/>
      <c r="AJ70" s="50">
        <f t="shared" si="35"/>
        <v>1756.9315900000001</v>
      </c>
      <c r="AK70" s="40"/>
      <c r="AL70" s="46">
        <v>467.78899999999999</v>
      </c>
      <c r="AM70" s="45"/>
      <c r="AN70" s="40">
        <f t="shared" si="101"/>
        <v>467.78899999999999</v>
      </c>
      <c r="AO70" s="40"/>
      <c r="AP70" s="46"/>
      <c r="AQ70" s="45"/>
      <c r="AR70" s="45">
        <f t="shared" si="102"/>
        <v>0</v>
      </c>
      <c r="AS70" s="45"/>
      <c r="AT70" s="46">
        <v>370.30220000000003</v>
      </c>
      <c r="AU70" s="45"/>
      <c r="AV70" s="45">
        <f t="shared" si="85"/>
        <v>370.30220000000003</v>
      </c>
      <c r="AW70" s="45"/>
      <c r="AX70" s="46"/>
      <c r="AY70" s="45"/>
      <c r="AZ70" s="45">
        <f t="shared" si="103"/>
        <v>0</v>
      </c>
      <c r="BA70" s="25">
        <f t="shared" si="8"/>
        <v>0</v>
      </c>
      <c r="BB70" s="62">
        <f t="shared" si="8"/>
        <v>838.09120000000007</v>
      </c>
      <c r="BC70" s="41">
        <v>0</v>
      </c>
      <c r="BD70" s="41">
        <f t="shared" si="104"/>
        <v>838.09120000000007</v>
      </c>
      <c r="BE70" s="40"/>
      <c r="BF70" s="46"/>
      <c r="BG70" s="46"/>
      <c r="BH70" s="45">
        <f t="shared" si="105"/>
        <v>0</v>
      </c>
      <c r="BI70" s="45">
        <v>6.9859999999999998</v>
      </c>
      <c r="BJ70" s="46">
        <v>8.4770000000000003</v>
      </c>
      <c r="BK70" s="65"/>
      <c r="BL70" s="45">
        <f t="shared" si="106"/>
        <v>1.4910000000000005</v>
      </c>
      <c r="BM70" s="45">
        <v>30</v>
      </c>
      <c r="BN70" s="46">
        <v>30</v>
      </c>
      <c r="BO70" s="45"/>
      <c r="BP70" s="45">
        <f t="shared" si="86"/>
        <v>0</v>
      </c>
      <c r="BQ70" s="45"/>
      <c r="BR70" s="46"/>
      <c r="BS70" s="72">
        <v>0</v>
      </c>
      <c r="BT70" s="47">
        <f t="shared" si="18"/>
        <v>0</v>
      </c>
      <c r="BU70" s="25">
        <f t="shared" si="26"/>
        <v>36.985999999999997</v>
      </c>
      <c r="BV70" s="25">
        <f t="shared" si="26"/>
        <v>2633.4997899999998</v>
      </c>
      <c r="BW70" s="41">
        <v>1.3</v>
      </c>
      <c r="BX70" s="41">
        <v>1.3</v>
      </c>
      <c r="BY70" s="40">
        <f t="shared" si="87"/>
        <v>100</v>
      </c>
      <c r="BZ70" s="43"/>
      <c r="CA70" s="45">
        <v>156</v>
      </c>
      <c r="CB70" s="46">
        <v>156.46299999999999</v>
      </c>
      <c r="CC70" s="48">
        <f t="shared" si="108"/>
        <v>100.29679487179486</v>
      </c>
      <c r="CD70" s="44"/>
      <c r="CE70" s="49">
        <v>2</v>
      </c>
      <c r="CF70" s="49">
        <v>1.88</v>
      </c>
      <c r="CG70" s="44"/>
      <c r="CH70" s="44"/>
      <c r="CI70" s="45">
        <v>469</v>
      </c>
      <c r="CJ70" s="46">
        <v>394.18016</v>
      </c>
      <c r="CK70" s="66">
        <f t="shared" ref="CK70" si="112">CJ70/CI70*100</f>
        <v>84.046942430703623</v>
      </c>
      <c r="CL70" s="64">
        <f>CJ70-CI70</f>
        <v>-74.819839999999999</v>
      </c>
      <c r="CM70" s="25">
        <f t="shared" si="29"/>
        <v>665.28600000000006</v>
      </c>
      <c r="CN70" s="41">
        <f t="shared" si="29"/>
        <v>3187.3229500000002</v>
      </c>
      <c r="CO70" s="25">
        <f t="shared" si="31"/>
        <v>479.09063921381181</v>
      </c>
      <c r="CP70" s="25">
        <f t="shared" si="13"/>
        <v>2522.0369500000002</v>
      </c>
      <c r="CR70" s="51">
        <f t="shared" si="109"/>
        <v>2793.1427900000003</v>
      </c>
      <c r="CS70" s="38">
        <f t="shared" si="110"/>
        <v>196.286</v>
      </c>
      <c r="CU70" s="52">
        <f t="shared" si="111"/>
        <v>2793.1427900000003</v>
      </c>
      <c r="CV70" s="38">
        <f t="shared" si="19"/>
        <v>3187.3229500000002</v>
      </c>
      <c r="CW70" s="38">
        <f t="shared" si="20"/>
        <v>3187.3229500000002</v>
      </c>
      <c r="CX70" s="38">
        <f t="shared" si="21"/>
        <v>2633.4997899999998</v>
      </c>
      <c r="CY70" s="38">
        <f t="shared" si="22"/>
        <v>665.28600000000006</v>
      </c>
      <c r="CZ70" s="28"/>
      <c r="DA70" s="28"/>
    </row>
    <row r="71" spans="1:105" ht="13.5">
      <c r="A71" s="39"/>
      <c r="B71" s="174" t="s">
        <v>104</v>
      </c>
      <c r="C71" s="175"/>
      <c r="D71" s="176"/>
      <c r="E71" s="40"/>
      <c r="F71" s="41"/>
      <c r="G71" s="40"/>
      <c r="H71" s="40">
        <f t="shared" si="98"/>
        <v>0</v>
      </c>
      <c r="I71" s="40"/>
      <c r="J71" s="41"/>
      <c r="K71" s="40"/>
      <c r="L71" s="43">
        <f t="shared" si="78"/>
        <v>0</v>
      </c>
      <c r="M71" s="40"/>
      <c r="N71" s="46"/>
      <c r="O71" s="45"/>
      <c r="P71" s="44">
        <f t="shared" si="32"/>
        <v>0</v>
      </c>
      <c r="Q71" s="45"/>
      <c r="R71" s="46"/>
      <c r="S71" s="45"/>
      <c r="T71" s="44">
        <f t="shared" si="99"/>
        <v>0</v>
      </c>
      <c r="U71" s="45"/>
      <c r="V71" s="46"/>
      <c r="W71" s="45"/>
      <c r="X71" s="44">
        <f t="shared" si="100"/>
        <v>0</v>
      </c>
      <c r="Y71" s="45"/>
      <c r="Z71" s="46"/>
      <c r="AA71" s="45"/>
      <c r="AB71" s="44">
        <f t="shared" si="75"/>
        <v>0</v>
      </c>
      <c r="AC71" s="45"/>
      <c r="AD71" s="46"/>
      <c r="AE71" s="45"/>
      <c r="AF71" s="43">
        <f t="shared" si="107"/>
        <v>0</v>
      </c>
      <c r="AG71" s="25">
        <f t="shared" ref="AG71:AG76" si="113">E71+I71+M71+Q71+U71+Y71+AC71</f>
        <v>0</v>
      </c>
      <c r="AH71" s="41">
        <f t="shared" si="3"/>
        <v>0</v>
      </c>
      <c r="AI71" s="41"/>
      <c r="AJ71" s="50">
        <f t="shared" si="35"/>
        <v>0</v>
      </c>
      <c r="AK71" s="40"/>
      <c r="AL71" s="46"/>
      <c r="AM71" s="45"/>
      <c r="AN71" s="40">
        <f t="shared" si="101"/>
        <v>0</v>
      </c>
      <c r="AO71" s="40"/>
      <c r="AP71" s="46"/>
      <c r="AQ71" s="45"/>
      <c r="AR71" s="45">
        <f t="shared" si="102"/>
        <v>0</v>
      </c>
      <c r="AS71" s="45"/>
      <c r="AT71" s="46"/>
      <c r="AU71" s="45"/>
      <c r="AV71" s="45">
        <f t="shared" si="85"/>
        <v>0</v>
      </c>
      <c r="AW71" s="45"/>
      <c r="AX71" s="46"/>
      <c r="AY71" s="45"/>
      <c r="AZ71" s="45">
        <f t="shared" si="103"/>
        <v>0</v>
      </c>
      <c r="BA71" s="25">
        <f t="shared" si="8"/>
        <v>0</v>
      </c>
      <c r="BB71" s="62">
        <f t="shared" si="8"/>
        <v>0</v>
      </c>
      <c r="BC71" s="41">
        <v>0</v>
      </c>
      <c r="BD71" s="41">
        <f t="shared" si="104"/>
        <v>0</v>
      </c>
      <c r="BE71" s="40"/>
      <c r="BF71" s="46"/>
      <c r="BG71" s="46"/>
      <c r="BH71" s="45">
        <f t="shared" si="105"/>
        <v>0</v>
      </c>
      <c r="BI71" s="45"/>
      <c r="BJ71" s="46"/>
      <c r="BK71" s="65"/>
      <c r="BL71" s="45">
        <f t="shared" si="106"/>
        <v>0</v>
      </c>
      <c r="BM71" s="45"/>
      <c r="BN71" s="46"/>
      <c r="BO71" s="45"/>
      <c r="BP71" s="45">
        <f t="shared" si="86"/>
        <v>0</v>
      </c>
      <c r="BQ71" s="45"/>
      <c r="BR71" s="46"/>
      <c r="BS71" s="72">
        <v>0</v>
      </c>
      <c r="BT71" s="47">
        <f t="shared" si="18"/>
        <v>0</v>
      </c>
      <c r="BU71" s="25">
        <f t="shared" ref="BU71:BV75" si="114">AG71+BA71+BE71+BI71+BM71</f>
        <v>0</v>
      </c>
      <c r="BV71" s="25">
        <f t="shared" si="114"/>
        <v>0</v>
      </c>
      <c r="BW71" s="40"/>
      <c r="BX71" s="41"/>
      <c r="BY71" s="40"/>
      <c r="BZ71" s="43"/>
      <c r="CA71" s="45"/>
      <c r="CB71" s="46"/>
      <c r="CC71" s="48"/>
      <c r="CD71" s="44">
        <f t="shared" si="28"/>
        <v>0</v>
      </c>
      <c r="CE71" s="44"/>
      <c r="CF71" s="49"/>
      <c r="CG71" s="44"/>
      <c r="CH71" s="44"/>
      <c r="CI71" s="45">
        <v>20</v>
      </c>
      <c r="CJ71" s="46">
        <v>4.4950000000000001</v>
      </c>
      <c r="CK71" s="66"/>
      <c r="CL71" s="64">
        <f>CJ71-CI71</f>
        <v>-15.504999999999999</v>
      </c>
      <c r="CM71" s="25">
        <f t="shared" ref="CM71:CN76" si="115">AG71+BA71+BE71+BI71+BM71+BW71+CA71+CE71+CI71</f>
        <v>20</v>
      </c>
      <c r="CN71" s="41">
        <f t="shared" si="115"/>
        <v>4.4950000000000001</v>
      </c>
      <c r="CO71" s="25">
        <f t="shared" si="31"/>
        <v>22.475000000000001</v>
      </c>
      <c r="CP71" s="25">
        <f t="shared" si="13"/>
        <v>-15.504999999999999</v>
      </c>
      <c r="CR71" s="51">
        <f t="shared" si="109"/>
        <v>0</v>
      </c>
      <c r="CS71" s="38">
        <f t="shared" si="110"/>
        <v>0</v>
      </c>
      <c r="CU71" s="52">
        <f t="shared" si="111"/>
        <v>0</v>
      </c>
      <c r="CV71" s="38">
        <f t="shared" si="19"/>
        <v>4.4950000000000001</v>
      </c>
      <c r="CW71" s="38">
        <f t="shared" si="20"/>
        <v>4.4950000000000001</v>
      </c>
      <c r="CX71" s="38">
        <f t="shared" si="21"/>
        <v>0</v>
      </c>
      <c r="CY71" s="38">
        <f t="shared" si="22"/>
        <v>20</v>
      </c>
      <c r="CZ71" s="28"/>
      <c r="DA71" s="28"/>
    </row>
    <row r="72" spans="1:105" ht="13.5">
      <c r="A72" s="39"/>
      <c r="B72" s="174" t="s">
        <v>105</v>
      </c>
      <c r="C72" s="175"/>
      <c r="D72" s="176"/>
      <c r="E72" s="40"/>
      <c r="F72" s="41"/>
      <c r="G72" s="40"/>
      <c r="H72" s="40">
        <f t="shared" si="98"/>
        <v>0</v>
      </c>
      <c r="I72" s="40"/>
      <c r="J72" s="41"/>
      <c r="K72" s="40"/>
      <c r="L72" s="43">
        <f t="shared" si="78"/>
        <v>0</v>
      </c>
      <c r="M72" s="40"/>
      <c r="N72" s="46"/>
      <c r="O72" s="45"/>
      <c r="P72" s="44">
        <f t="shared" si="32"/>
        <v>0</v>
      </c>
      <c r="Q72" s="45"/>
      <c r="R72" s="46"/>
      <c r="S72" s="45"/>
      <c r="T72" s="44">
        <f t="shared" si="99"/>
        <v>0</v>
      </c>
      <c r="U72" s="45"/>
      <c r="V72" s="46"/>
      <c r="W72" s="45"/>
      <c r="X72" s="44">
        <f t="shared" si="100"/>
        <v>0</v>
      </c>
      <c r="Y72" s="45"/>
      <c r="Z72" s="46"/>
      <c r="AA72" s="45"/>
      <c r="AB72" s="44">
        <f t="shared" si="75"/>
        <v>0</v>
      </c>
      <c r="AC72" s="45"/>
      <c r="AD72" s="46"/>
      <c r="AE72" s="45"/>
      <c r="AF72" s="43">
        <f t="shared" si="107"/>
        <v>0</v>
      </c>
      <c r="AG72" s="25">
        <f t="shared" si="113"/>
        <v>0</v>
      </c>
      <c r="AH72" s="41">
        <f t="shared" si="3"/>
        <v>0</v>
      </c>
      <c r="AI72" s="41">
        <v>0</v>
      </c>
      <c r="AJ72" s="50">
        <f t="shared" si="35"/>
        <v>0</v>
      </c>
      <c r="AK72" s="40"/>
      <c r="AL72" s="46"/>
      <c r="AM72" s="45"/>
      <c r="AN72" s="40">
        <f t="shared" si="101"/>
        <v>0</v>
      </c>
      <c r="AO72" s="40"/>
      <c r="AP72" s="46"/>
      <c r="AQ72" s="45"/>
      <c r="AR72" s="45">
        <f t="shared" si="102"/>
        <v>0</v>
      </c>
      <c r="AS72" s="45"/>
      <c r="AT72" s="46"/>
      <c r="AU72" s="45"/>
      <c r="AV72" s="45">
        <f t="shared" si="85"/>
        <v>0</v>
      </c>
      <c r="AW72" s="45"/>
      <c r="AX72" s="46"/>
      <c r="AY72" s="45"/>
      <c r="AZ72" s="45">
        <f t="shared" si="103"/>
        <v>0</v>
      </c>
      <c r="BA72" s="25">
        <f t="shared" si="8"/>
        <v>0</v>
      </c>
      <c r="BB72" s="62">
        <f t="shared" si="8"/>
        <v>0</v>
      </c>
      <c r="BC72" s="41">
        <v>0</v>
      </c>
      <c r="BD72" s="41">
        <f t="shared" si="104"/>
        <v>0</v>
      </c>
      <c r="BE72" s="40"/>
      <c r="BF72" s="46"/>
      <c r="BG72" s="46"/>
      <c r="BH72" s="45">
        <f t="shared" si="105"/>
        <v>0</v>
      </c>
      <c r="BI72" s="45"/>
      <c r="BJ72" s="46"/>
      <c r="BK72" s="65"/>
      <c r="BL72" s="45">
        <f t="shared" si="106"/>
        <v>0</v>
      </c>
      <c r="BM72" s="45"/>
      <c r="BN72" s="46"/>
      <c r="BO72" s="45"/>
      <c r="BP72" s="45">
        <f t="shared" si="86"/>
        <v>0</v>
      </c>
      <c r="BQ72" s="45"/>
      <c r="BR72" s="46"/>
      <c r="BS72" s="72"/>
      <c r="BT72" s="47">
        <f t="shared" si="18"/>
        <v>0</v>
      </c>
      <c r="BU72" s="25">
        <f t="shared" si="114"/>
        <v>0</v>
      </c>
      <c r="BV72" s="25">
        <f t="shared" si="114"/>
        <v>0</v>
      </c>
      <c r="BW72" s="40"/>
      <c r="BX72" s="41"/>
      <c r="BY72" s="40"/>
      <c r="BZ72" s="43"/>
      <c r="CA72" s="45">
        <v>9</v>
      </c>
      <c r="CB72" s="46">
        <v>8.8000000000000007</v>
      </c>
      <c r="CC72" s="48">
        <f t="shared" si="108"/>
        <v>97.777777777777786</v>
      </c>
      <c r="CD72" s="44"/>
      <c r="CE72" s="44"/>
      <c r="CF72" s="49"/>
      <c r="CG72" s="44"/>
      <c r="CH72" s="44"/>
      <c r="CI72" s="45"/>
      <c r="CJ72" s="46"/>
      <c r="CK72" s="66"/>
      <c r="CL72" s="49"/>
      <c r="CM72" s="25">
        <f t="shared" si="115"/>
        <v>9</v>
      </c>
      <c r="CN72" s="41">
        <f t="shared" si="115"/>
        <v>8.8000000000000007</v>
      </c>
      <c r="CO72" s="25">
        <f t="shared" si="31"/>
        <v>97.777777777777786</v>
      </c>
      <c r="CP72" s="25">
        <f t="shared" si="13"/>
        <v>-0.19999999999999929</v>
      </c>
      <c r="CR72" s="51">
        <f t="shared" si="109"/>
        <v>8.8000000000000007</v>
      </c>
      <c r="CS72" s="38">
        <f t="shared" si="110"/>
        <v>9</v>
      </c>
      <c r="CU72" s="52">
        <f t="shared" si="111"/>
        <v>8.8000000000000007</v>
      </c>
      <c r="CV72" s="38">
        <f t="shared" si="19"/>
        <v>8.8000000000000007</v>
      </c>
      <c r="CW72" s="38">
        <f t="shared" si="20"/>
        <v>8.8000000000000007</v>
      </c>
      <c r="CX72" s="38">
        <f t="shared" si="21"/>
        <v>0</v>
      </c>
      <c r="CY72" s="38">
        <f t="shared" si="22"/>
        <v>9</v>
      </c>
      <c r="CZ72" s="28"/>
      <c r="DA72" s="28"/>
    </row>
    <row r="73" spans="1:105" ht="13.5">
      <c r="A73" s="39"/>
      <c r="B73" s="174" t="s">
        <v>106</v>
      </c>
      <c r="C73" s="175"/>
      <c r="D73" s="176"/>
      <c r="E73" s="40"/>
      <c r="F73" s="41"/>
      <c r="G73" s="40"/>
      <c r="H73" s="40">
        <f t="shared" si="98"/>
        <v>0</v>
      </c>
      <c r="I73" s="40"/>
      <c r="J73" s="41"/>
      <c r="K73" s="40"/>
      <c r="L73" s="43">
        <f t="shared" si="78"/>
        <v>0</v>
      </c>
      <c r="M73" s="40"/>
      <c r="N73" s="46"/>
      <c r="O73" s="45"/>
      <c r="P73" s="44">
        <f t="shared" si="32"/>
        <v>0</v>
      </c>
      <c r="Q73" s="45"/>
      <c r="R73" s="46"/>
      <c r="S73" s="45"/>
      <c r="T73" s="44">
        <f t="shared" si="99"/>
        <v>0</v>
      </c>
      <c r="U73" s="45"/>
      <c r="V73" s="46"/>
      <c r="W73" s="45"/>
      <c r="X73" s="44">
        <f t="shared" si="100"/>
        <v>0</v>
      </c>
      <c r="Y73" s="45"/>
      <c r="Z73" s="46"/>
      <c r="AA73" s="45"/>
      <c r="AB73" s="44">
        <f t="shared" si="75"/>
        <v>0</v>
      </c>
      <c r="AC73" s="45"/>
      <c r="AD73" s="46"/>
      <c r="AE73" s="45"/>
      <c r="AF73" s="43">
        <f t="shared" si="107"/>
        <v>0</v>
      </c>
      <c r="AG73" s="25">
        <f t="shared" si="113"/>
        <v>0</v>
      </c>
      <c r="AH73" s="41">
        <f t="shared" si="3"/>
        <v>0</v>
      </c>
      <c r="AI73" s="41"/>
      <c r="AJ73" s="50">
        <f t="shared" si="35"/>
        <v>0</v>
      </c>
      <c r="AK73" s="40"/>
      <c r="AL73" s="46"/>
      <c r="AM73" s="45"/>
      <c r="AN73" s="40">
        <f t="shared" si="101"/>
        <v>0</v>
      </c>
      <c r="AO73" s="40"/>
      <c r="AP73" s="46"/>
      <c r="AQ73" s="45"/>
      <c r="AR73" s="45">
        <f t="shared" si="102"/>
        <v>0</v>
      </c>
      <c r="AS73" s="45"/>
      <c r="AT73" s="46"/>
      <c r="AU73" s="45"/>
      <c r="AV73" s="45">
        <f t="shared" si="85"/>
        <v>0</v>
      </c>
      <c r="AW73" s="45"/>
      <c r="AX73" s="46"/>
      <c r="AY73" s="45"/>
      <c r="AZ73" s="45">
        <f t="shared" si="103"/>
        <v>0</v>
      </c>
      <c r="BA73" s="25">
        <f t="shared" si="8"/>
        <v>0</v>
      </c>
      <c r="BB73" s="62">
        <f t="shared" si="8"/>
        <v>0</v>
      </c>
      <c r="BC73" s="41">
        <v>0</v>
      </c>
      <c r="BD73" s="41">
        <f t="shared" si="104"/>
        <v>0</v>
      </c>
      <c r="BE73" s="40"/>
      <c r="BF73" s="46"/>
      <c r="BG73" s="46"/>
      <c r="BH73" s="45">
        <f t="shared" si="105"/>
        <v>0</v>
      </c>
      <c r="BI73" s="45"/>
      <c r="BJ73" s="46"/>
      <c r="BK73" s="65"/>
      <c r="BL73" s="45">
        <f t="shared" si="106"/>
        <v>0</v>
      </c>
      <c r="BM73" s="45"/>
      <c r="BN73" s="46"/>
      <c r="BO73" s="45"/>
      <c r="BP73" s="45">
        <f t="shared" si="86"/>
        <v>0</v>
      </c>
      <c r="BQ73" s="45"/>
      <c r="BR73" s="46"/>
      <c r="BS73" s="72">
        <v>0</v>
      </c>
      <c r="BT73" s="47">
        <f t="shared" si="18"/>
        <v>0</v>
      </c>
      <c r="BU73" s="25">
        <f t="shared" si="114"/>
        <v>0</v>
      </c>
      <c r="BV73" s="25">
        <f t="shared" si="114"/>
        <v>0</v>
      </c>
      <c r="BW73" s="40"/>
      <c r="BX73" s="41"/>
      <c r="BY73" s="40"/>
      <c r="BZ73" s="43"/>
      <c r="CA73" s="45">
        <v>8</v>
      </c>
      <c r="CB73" s="46">
        <v>8</v>
      </c>
      <c r="CC73" s="48">
        <f t="shared" si="108"/>
        <v>100</v>
      </c>
      <c r="CD73" s="44">
        <f t="shared" si="28"/>
        <v>0</v>
      </c>
      <c r="CE73" s="44"/>
      <c r="CF73" s="49"/>
      <c r="CG73" s="44"/>
      <c r="CH73" s="44"/>
      <c r="CI73" s="45"/>
      <c r="CJ73" s="46"/>
      <c r="CK73" s="66"/>
      <c r="CL73" s="49"/>
      <c r="CM73" s="25">
        <f t="shared" si="115"/>
        <v>8</v>
      </c>
      <c r="CN73" s="41">
        <f t="shared" si="115"/>
        <v>8</v>
      </c>
      <c r="CO73" s="25">
        <f t="shared" ref="CO73:CO76" si="116">CN73/CM73*100</f>
        <v>100</v>
      </c>
      <c r="CP73" s="25">
        <f t="shared" si="13"/>
        <v>0</v>
      </c>
      <c r="CR73" s="51">
        <f t="shared" si="109"/>
        <v>8</v>
      </c>
      <c r="CS73" s="38">
        <f t="shared" si="110"/>
        <v>8</v>
      </c>
      <c r="CU73" s="52">
        <f t="shared" si="111"/>
        <v>8</v>
      </c>
      <c r="CV73" s="38">
        <f t="shared" si="19"/>
        <v>8</v>
      </c>
      <c r="CW73" s="38">
        <f t="shared" si="20"/>
        <v>8</v>
      </c>
      <c r="CX73" s="38">
        <f t="shared" si="21"/>
        <v>0</v>
      </c>
      <c r="CY73" s="38">
        <f t="shared" si="22"/>
        <v>8</v>
      </c>
      <c r="CZ73" s="28"/>
      <c r="DA73" s="28"/>
    </row>
    <row r="74" spans="1:105" ht="13.5">
      <c r="A74" s="39"/>
      <c r="B74" s="174" t="s">
        <v>107</v>
      </c>
      <c r="C74" s="175"/>
      <c r="D74" s="176"/>
      <c r="E74" s="40">
        <v>40</v>
      </c>
      <c r="F74" s="41">
        <v>7.2</v>
      </c>
      <c r="G74" s="40">
        <f t="shared" ref="G74" si="117">F74/E74*100</f>
        <v>18</v>
      </c>
      <c r="H74" s="40">
        <f t="shared" si="98"/>
        <v>-32.799999999999997</v>
      </c>
      <c r="I74" s="40">
        <v>100</v>
      </c>
      <c r="J74" s="41">
        <v>180.30891</v>
      </c>
      <c r="K74" s="40">
        <f t="shared" ref="K74" si="118">J74/I74*100</f>
        <v>180.30891</v>
      </c>
      <c r="L74" s="43">
        <f t="shared" si="78"/>
        <v>80.308909999999997</v>
      </c>
      <c r="M74" s="40">
        <v>150</v>
      </c>
      <c r="N74" s="46">
        <v>44.3</v>
      </c>
      <c r="O74" s="45">
        <f t="shared" ref="O74" si="119">N74/M74*100</f>
        <v>29.533333333333335</v>
      </c>
      <c r="P74" s="44">
        <f t="shared" si="32"/>
        <v>-105.7</v>
      </c>
      <c r="Q74" s="45">
        <v>150</v>
      </c>
      <c r="R74" s="46">
        <v>117.834</v>
      </c>
      <c r="S74" s="45">
        <f>R74/Q74*100</f>
        <v>78.555999999999997</v>
      </c>
      <c r="T74" s="44">
        <f t="shared" si="99"/>
        <v>-32.165999999999997</v>
      </c>
      <c r="U74" s="45">
        <v>80</v>
      </c>
      <c r="V74" s="46"/>
      <c r="W74" s="45"/>
      <c r="X74" s="44">
        <f t="shared" si="100"/>
        <v>-80</v>
      </c>
      <c r="Y74" s="45">
        <v>100</v>
      </c>
      <c r="Z74" s="46">
        <v>43.52</v>
      </c>
      <c r="AA74" s="45">
        <f t="shared" ref="AA74" si="120">Z74/Y74*100</f>
        <v>43.52</v>
      </c>
      <c r="AB74" s="44">
        <f t="shared" si="75"/>
        <v>-56.48</v>
      </c>
      <c r="AC74" s="45">
        <v>100</v>
      </c>
      <c r="AD74" s="46">
        <v>60.627569999999999</v>
      </c>
      <c r="AE74" s="45">
        <f>AD74/AC74*100</f>
        <v>60.627569999999999</v>
      </c>
      <c r="AF74" s="43">
        <f t="shared" si="107"/>
        <v>-39.372430000000001</v>
      </c>
      <c r="AG74" s="25">
        <f t="shared" si="113"/>
        <v>720</v>
      </c>
      <c r="AH74" s="41">
        <f t="shared" si="3"/>
        <v>453.79047999999995</v>
      </c>
      <c r="AI74" s="41"/>
      <c r="AJ74" s="50">
        <f t="shared" si="35"/>
        <v>-266.20952000000005</v>
      </c>
      <c r="AK74" s="40">
        <v>100</v>
      </c>
      <c r="AL74" s="46">
        <v>31.56</v>
      </c>
      <c r="AM74" s="45"/>
      <c r="AN74" s="40">
        <f t="shared" si="101"/>
        <v>-68.44</v>
      </c>
      <c r="AO74" s="40">
        <v>20</v>
      </c>
      <c r="AP74" s="46"/>
      <c r="AQ74" s="45"/>
      <c r="AR74" s="45">
        <f t="shared" si="102"/>
        <v>-20</v>
      </c>
      <c r="AS74" s="45">
        <v>110</v>
      </c>
      <c r="AT74" s="46">
        <v>6</v>
      </c>
      <c r="AU74" s="45"/>
      <c r="AV74" s="45">
        <f t="shared" si="85"/>
        <v>-104</v>
      </c>
      <c r="AW74" s="45">
        <v>100</v>
      </c>
      <c r="AX74" s="46"/>
      <c r="AY74" s="45"/>
      <c r="AZ74" s="45">
        <f t="shared" si="103"/>
        <v>-100</v>
      </c>
      <c r="BA74" s="25">
        <f t="shared" si="8"/>
        <v>330</v>
      </c>
      <c r="BB74" s="62">
        <f t="shared" si="8"/>
        <v>37.56</v>
      </c>
      <c r="BC74" s="41">
        <f t="shared" si="94"/>
        <v>11.381818181818183</v>
      </c>
      <c r="BD74" s="41">
        <f t="shared" si="104"/>
        <v>-292.44</v>
      </c>
      <c r="BE74" s="40">
        <v>1.29</v>
      </c>
      <c r="BF74" s="45">
        <v>1.69953</v>
      </c>
      <c r="BG74" s="65">
        <f>BF74/BE74*100</f>
        <v>131.74651162790698</v>
      </c>
      <c r="BH74" s="45">
        <f t="shared" si="105"/>
        <v>0.40952999999999995</v>
      </c>
      <c r="BI74" s="45"/>
      <c r="BJ74" s="46"/>
      <c r="BK74" s="65"/>
      <c r="BL74" s="45">
        <f t="shared" si="106"/>
        <v>0</v>
      </c>
      <c r="BM74" s="45"/>
      <c r="BN74" s="46"/>
      <c r="BO74" s="45"/>
      <c r="BP74" s="45">
        <f t="shared" si="86"/>
        <v>0</v>
      </c>
      <c r="BQ74" s="45">
        <v>200</v>
      </c>
      <c r="BR74" s="46"/>
      <c r="BS74" s="72">
        <v>0</v>
      </c>
      <c r="BT74" s="47">
        <f t="shared" si="18"/>
        <v>-200</v>
      </c>
      <c r="BU74" s="25">
        <f t="shared" si="114"/>
        <v>1051.29</v>
      </c>
      <c r="BV74" s="25">
        <f t="shared" si="114"/>
        <v>493.05000999999993</v>
      </c>
      <c r="BW74" s="40"/>
      <c r="BX74" s="41"/>
      <c r="BY74" s="40"/>
      <c r="BZ74" s="43"/>
      <c r="CA74" s="45">
        <v>187</v>
      </c>
      <c r="CB74" s="46">
        <v>186.57</v>
      </c>
      <c r="CC74" s="48">
        <f t="shared" si="108"/>
        <v>99.770053475935825</v>
      </c>
      <c r="CD74" s="44">
        <f t="shared" si="28"/>
        <v>-0.43000000000000682</v>
      </c>
      <c r="CE74" s="49">
        <v>12</v>
      </c>
      <c r="CF74" s="49">
        <v>12.576000000000001</v>
      </c>
      <c r="CG74" s="44"/>
      <c r="CH74" s="44"/>
      <c r="CI74" s="45">
        <v>180</v>
      </c>
      <c r="CJ74" s="46">
        <v>143.12845999999999</v>
      </c>
      <c r="CK74" s="66">
        <f t="shared" ref="CK74" si="121">CJ74/CI74*100</f>
        <v>79.515811111111105</v>
      </c>
      <c r="CL74" s="64">
        <f>CJ74-CI74</f>
        <v>-36.87154000000001</v>
      </c>
      <c r="CM74" s="25">
        <f t="shared" si="115"/>
        <v>1430.29</v>
      </c>
      <c r="CN74" s="41">
        <f t="shared" si="115"/>
        <v>835.32446999999991</v>
      </c>
      <c r="CO74" s="25">
        <f t="shared" si="116"/>
        <v>58.402454746939426</v>
      </c>
      <c r="CP74" s="25">
        <f t="shared" si="13"/>
        <v>-594.96553000000006</v>
      </c>
      <c r="CR74" s="51">
        <f t="shared" si="109"/>
        <v>692.19600999999989</v>
      </c>
      <c r="CS74" s="38">
        <f t="shared" si="110"/>
        <v>1250.29</v>
      </c>
      <c r="CU74" s="52">
        <f t="shared" si="111"/>
        <v>692.19600999999989</v>
      </c>
      <c r="CV74" s="38">
        <f t="shared" si="19"/>
        <v>835.32446999999991</v>
      </c>
      <c r="CW74" s="38">
        <f t="shared" si="20"/>
        <v>835.32446999999991</v>
      </c>
      <c r="CX74" s="38">
        <f t="shared" si="21"/>
        <v>493.05000999999993</v>
      </c>
      <c r="CY74" s="38">
        <f t="shared" si="22"/>
        <v>1630.29</v>
      </c>
      <c r="CZ74" s="28"/>
      <c r="DA74" s="28"/>
    </row>
    <row r="75" spans="1:105" ht="13.5">
      <c r="A75" s="39"/>
      <c r="B75" s="174" t="s">
        <v>108</v>
      </c>
      <c r="C75" s="175"/>
      <c r="D75" s="176"/>
      <c r="E75" s="40"/>
      <c r="F75" s="41"/>
      <c r="G75" s="40"/>
      <c r="H75" s="40">
        <f t="shared" si="98"/>
        <v>0</v>
      </c>
      <c r="I75" s="40">
        <f t="shared" ref="I75" si="122">J75</f>
        <v>0</v>
      </c>
      <c r="J75" s="41"/>
      <c r="K75" s="40"/>
      <c r="L75" s="43">
        <f t="shared" si="78"/>
        <v>0</v>
      </c>
      <c r="M75" s="40"/>
      <c r="N75" s="41"/>
      <c r="O75" s="40"/>
      <c r="P75" s="43">
        <f t="shared" si="32"/>
        <v>0</v>
      </c>
      <c r="Q75" s="40">
        <f t="shared" ref="Q75" si="123">R75</f>
        <v>0</v>
      </c>
      <c r="R75" s="41"/>
      <c r="S75" s="40"/>
      <c r="T75" s="43">
        <f t="shared" si="99"/>
        <v>0</v>
      </c>
      <c r="U75" s="40"/>
      <c r="V75" s="41"/>
      <c r="W75" s="40"/>
      <c r="X75" s="43">
        <f t="shared" si="100"/>
        <v>0</v>
      </c>
      <c r="Y75" s="40"/>
      <c r="Z75" s="41"/>
      <c r="AA75" s="40"/>
      <c r="AB75" s="43">
        <f t="shared" si="75"/>
        <v>0</v>
      </c>
      <c r="AC75" s="40"/>
      <c r="AD75" s="41"/>
      <c r="AE75" s="40"/>
      <c r="AF75" s="43">
        <f t="shared" si="107"/>
        <v>0</v>
      </c>
      <c r="AG75" s="25">
        <f t="shared" si="113"/>
        <v>0</v>
      </c>
      <c r="AH75" s="41">
        <f t="shared" si="3"/>
        <v>0</v>
      </c>
      <c r="AI75" s="41"/>
      <c r="AJ75" s="50">
        <f t="shared" si="35"/>
        <v>0</v>
      </c>
      <c r="AK75" s="40"/>
      <c r="AL75" s="41"/>
      <c r="AM75" s="40"/>
      <c r="AN75" s="40">
        <f t="shared" si="101"/>
        <v>0</v>
      </c>
      <c r="AO75" s="40"/>
      <c r="AP75" s="46"/>
      <c r="AQ75" s="45"/>
      <c r="AR75" s="45">
        <f t="shared" si="102"/>
        <v>0</v>
      </c>
      <c r="AS75" s="45"/>
      <c r="AT75" s="46">
        <f>20.4+53.7408</f>
        <v>74.140799999999999</v>
      </c>
      <c r="AU75" s="45"/>
      <c r="AV75" s="45">
        <f t="shared" si="85"/>
        <v>74.140799999999999</v>
      </c>
      <c r="AW75" s="45"/>
      <c r="AX75" s="46"/>
      <c r="AY75" s="45"/>
      <c r="AZ75" s="45">
        <f t="shared" si="103"/>
        <v>0</v>
      </c>
      <c r="BA75" s="25">
        <f t="shared" si="8"/>
        <v>0</v>
      </c>
      <c r="BB75" s="62">
        <f t="shared" si="8"/>
        <v>74.140799999999999</v>
      </c>
      <c r="BC75" s="41"/>
      <c r="BD75" s="41">
        <f t="shared" si="104"/>
        <v>74.140799999999999</v>
      </c>
      <c r="BE75" s="40"/>
      <c r="BF75" s="46"/>
      <c r="BG75" s="45"/>
      <c r="BH75" s="45">
        <f t="shared" si="105"/>
        <v>0</v>
      </c>
      <c r="BI75" s="45"/>
      <c r="BJ75" s="46"/>
      <c r="BK75" s="65"/>
      <c r="BL75" s="45">
        <f t="shared" si="106"/>
        <v>0</v>
      </c>
      <c r="BM75" s="45"/>
      <c r="BN75" s="46"/>
      <c r="BO75" s="45"/>
      <c r="BP75" s="45">
        <f t="shared" si="86"/>
        <v>0</v>
      </c>
      <c r="BQ75" s="45">
        <v>20</v>
      </c>
      <c r="BR75" s="46"/>
      <c r="BS75" s="72">
        <v>0</v>
      </c>
      <c r="BT75" s="47">
        <f t="shared" si="18"/>
        <v>-20</v>
      </c>
      <c r="BU75" s="25">
        <f t="shared" si="114"/>
        <v>0</v>
      </c>
      <c r="BV75" s="25">
        <f t="shared" si="114"/>
        <v>74.140799999999999</v>
      </c>
      <c r="BW75" s="40"/>
      <c r="BX75" s="41"/>
      <c r="BY75" s="40"/>
      <c r="BZ75" s="43">
        <f>BX75-BW75</f>
        <v>0</v>
      </c>
      <c r="CA75" s="45">
        <v>160</v>
      </c>
      <c r="CB75" s="46">
        <v>160</v>
      </c>
      <c r="CC75" s="48">
        <f>CB75/CA75*100</f>
        <v>100</v>
      </c>
      <c r="CD75" s="44">
        <f t="shared" si="28"/>
        <v>0</v>
      </c>
      <c r="CE75" s="44"/>
      <c r="CF75" s="49"/>
      <c r="CG75" s="44"/>
      <c r="CH75" s="44"/>
      <c r="CI75" s="44"/>
      <c r="CJ75" s="49"/>
      <c r="CK75" s="66"/>
      <c r="CL75" s="44"/>
      <c r="CM75" s="25">
        <f t="shared" si="115"/>
        <v>160</v>
      </c>
      <c r="CN75" s="41">
        <f t="shared" si="115"/>
        <v>234.14080000000001</v>
      </c>
      <c r="CO75" s="25">
        <f t="shared" si="116"/>
        <v>146.33800000000002</v>
      </c>
      <c r="CP75" s="25">
        <f t="shared" si="13"/>
        <v>74.140800000000013</v>
      </c>
      <c r="CR75" s="51">
        <f t="shared" si="109"/>
        <v>234.14080000000001</v>
      </c>
      <c r="CS75" s="38">
        <f t="shared" si="110"/>
        <v>160</v>
      </c>
      <c r="CU75" s="52">
        <f t="shared" si="111"/>
        <v>234.14080000000001</v>
      </c>
      <c r="CV75" s="38">
        <f t="shared" si="19"/>
        <v>234.14080000000001</v>
      </c>
      <c r="CW75" s="38">
        <f t="shared" si="20"/>
        <v>234.14080000000001</v>
      </c>
      <c r="CX75" s="38">
        <f t="shared" si="21"/>
        <v>74.140799999999999</v>
      </c>
      <c r="CY75" s="38">
        <f t="shared" si="22"/>
        <v>180</v>
      </c>
      <c r="CZ75" s="28"/>
      <c r="DA75" s="28"/>
    </row>
    <row r="76" spans="1:105" s="115" customFormat="1" ht="12.75">
      <c r="A76" s="54"/>
      <c r="B76" s="189" t="s">
        <v>109</v>
      </c>
      <c r="C76" s="190"/>
      <c r="D76" s="191"/>
      <c r="E76" s="31">
        <f>E5+E56</f>
        <v>1658.4</v>
      </c>
      <c r="F76" s="31">
        <f>F5+F56</f>
        <v>1137.16716</v>
      </c>
      <c r="G76" s="31">
        <f>F76/E76*100</f>
        <v>68.570137481910265</v>
      </c>
      <c r="H76" s="31">
        <f>F76-E76</f>
        <v>-521.23284000000012</v>
      </c>
      <c r="I76" s="31">
        <f>I5+I56</f>
        <v>3640.6</v>
      </c>
      <c r="J76" s="31">
        <f>J5+J56</f>
        <v>2966.1879700000004</v>
      </c>
      <c r="K76" s="31">
        <f>J76/I76*100</f>
        <v>81.475250508157998</v>
      </c>
      <c r="L76" s="54">
        <f>J76-I76</f>
        <v>-674.4120299999995</v>
      </c>
      <c r="M76" s="31">
        <f>M5+M56</f>
        <v>6889</v>
      </c>
      <c r="N76" s="31">
        <f>N5+N56</f>
        <v>6287.9475500000008</v>
      </c>
      <c r="O76" s="54">
        <f>N76/M76*100</f>
        <v>91.275185803454789</v>
      </c>
      <c r="P76" s="54">
        <f t="shared" si="32"/>
        <v>-601.05244999999923</v>
      </c>
      <c r="Q76" s="31">
        <f>Q5+Q56</f>
        <v>5793</v>
      </c>
      <c r="R76" s="31">
        <f>R5+R56</f>
        <v>4966.6939700000003</v>
      </c>
      <c r="S76" s="31">
        <f>R76/Q76*100</f>
        <v>85.736129293975495</v>
      </c>
      <c r="T76" s="54">
        <f>R76-Q76</f>
        <v>-826.30602999999974</v>
      </c>
      <c r="U76" s="31">
        <f>U5+U56</f>
        <v>1556</v>
      </c>
      <c r="V76" s="31">
        <f>V5+V56</f>
        <v>1187.94076</v>
      </c>
      <c r="W76" s="31">
        <f>V76/U76*100</f>
        <v>76.345807197943444</v>
      </c>
      <c r="X76" s="54">
        <f>V76-U76</f>
        <v>-368.05924000000005</v>
      </c>
      <c r="Y76" s="31">
        <f>Y5+Y56</f>
        <v>4734</v>
      </c>
      <c r="Z76" s="31">
        <f>Z5+Z56</f>
        <v>3847.9394899999998</v>
      </c>
      <c r="AA76" s="31">
        <f>Z76/Y76*100</f>
        <v>81.28304795099281</v>
      </c>
      <c r="AB76" s="54">
        <f>Z76-Y76</f>
        <v>-886.06051000000025</v>
      </c>
      <c r="AC76" s="31">
        <f>AC5+AC56</f>
        <v>3634</v>
      </c>
      <c r="AD76" s="31">
        <f>AD5+AD56</f>
        <v>3025.0245999999997</v>
      </c>
      <c r="AE76" s="31">
        <f>AD76/AC76*100</f>
        <v>83.242283984589974</v>
      </c>
      <c r="AF76" s="54">
        <f>AD76-AC76</f>
        <v>-608.97540000000026</v>
      </c>
      <c r="AG76" s="31">
        <f t="shared" si="113"/>
        <v>27905</v>
      </c>
      <c r="AH76" s="31">
        <f>AH5+AH56</f>
        <v>23418.9015</v>
      </c>
      <c r="AI76" s="31">
        <f t="shared" si="83"/>
        <v>83.92367496864361</v>
      </c>
      <c r="AJ76" s="54">
        <f t="shared" si="35"/>
        <v>-4486.0985000000001</v>
      </c>
      <c r="AK76" s="31">
        <f>AK5+AK56</f>
        <v>545</v>
      </c>
      <c r="AL76" s="31">
        <f>AL5+AL56</f>
        <v>716.23694</v>
      </c>
      <c r="AM76" s="31">
        <f>AL76/AK76*100</f>
        <v>131.41962201834863</v>
      </c>
      <c r="AN76" s="31">
        <f>AL76-AK76</f>
        <v>171.23694</v>
      </c>
      <c r="AO76" s="31">
        <f>AO5+AO56</f>
        <v>150</v>
      </c>
      <c r="AP76" s="31">
        <f>AP5+AP56</f>
        <v>1</v>
      </c>
      <c r="AQ76" s="31">
        <f>AP76/AO76*100</f>
        <v>0.66666666666666674</v>
      </c>
      <c r="AR76" s="31">
        <f>AP76-AO76</f>
        <v>-149</v>
      </c>
      <c r="AS76" s="31">
        <f>AS5+AS56</f>
        <v>829</v>
      </c>
      <c r="AT76" s="31">
        <f>AT5+AT56</f>
        <v>695.49852999999996</v>
      </c>
      <c r="AU76" s="31">
        <f>AT76/AS76*100</f>
        <v>83.896083232810611</v>
      </c>
      <c r="AV76" s="31">
        <f>AT76-AS76</f>
        <v>-133.50147000000004</v>
      </c>
      <c r="AW76" s="31">
        <f>AW5+AW56</f>
        <v>445</v>
      </c>
      <c r="AX76" s="56">
        <f>AX5+AX56</f>
        <v>89.508089999999996</v>
      </c>
      <c r="AY76" s="31">
        <f>AX76/AW76*100</f>
        <v>20.114177528089886</v>
      </c>
      <c r="AZ76" s="31">
        <f>AX76-AW76</f>
        <v>-355.49191000000002</v>
      </c>
      <c r="BA76" s="31">
        <f>AK76+AO76+AS76+AW76</f>
        <v>1969</v>
      </c>
      <c r="BB76" s="31">
        <f>BB5+BB56</f>
        <v>1502.2435599999999</v>
      </c>
      <c r="BC76" s="31">
        <f>BB76/BA76*100</f>
        <v>76.294746571863882</v>
      </c>
      <c r="BD76" s="31">
        <f>BB76-BA76</f>
        <v>-466.75644000000011</v>
      </c>
      <c r="BE76" s="31">
        <f>BE5+BE56</f>
        <v>47.79</v>
      </c>
      <c r="BF76" s="56">
        <f>BF5+BF56</f>
        <v>47.79</v>
      </c>
      <c r="BG76" s="31">
        <f>BF76/BE76*100</f>
        <v>100</v>
      </c>
      <c r="BH76" s="31">
        <f>BF76-BE76</f>
        <v>0</v>
      </c>
      <c r="BI76" s="31">
        <f>BI5+BI56</f>
        <v>19.486000000000001</v>
      </c>
      <c r="BJ76" s="31">
        <f>BJ5+BJ56</f>
        <v>19.5</v>
      </c>
      <c r="BK76" s="31">
        <f>BJ76/BI76*100</f>
        <v>100.07184645386431</v>
      </c>
      <c r="BL76" s="31">
        <f>BJ76-BI76</f>
        <v>1.3999999999999346E-2</v>
      </c>
      <c r="BM76" s="31">
        <f>BM5+BM56</f>
        <v>159</v>
      </c>
      <c r="BN76" s="56">
        <f>BN5+BN56</f>
        <v>158.98510000000002</v>
      </c>
      <c r="BO76" s="31">
        <f>BN76/BM76*100</f>
        <v>99.990628930817621</v>
      </c>
      <c r="BP76" s="31">
        <f>BN76-BM76</f>
        <v>-1.4899999999983038E-2</v>
      </c>
      <c r="BQ76" s="31">
        <f>BQ5+BQ56</f>
        <v>705</v>
      </c>
      <c r="BR76" s="31">
        <f>BR5+BR56</f>
        <v>50.764340000000004</v>
      </c>
      <c r="BS76" s="31">
        <f t="shared" si="37"/>
        <v>7.20061560283688</v>
      </c>
      <c r="BT76" s="31">
        <f t="shared" si="18"/>
        <v>-654.23566000000005</v>
      </c>
      <c r="BU76" s="31">
        <f>AG76+BA76+BE76+BI76+BM76</f>
        <v>30100.276000000002</v>
      </c>
      <c r="BV76" s="31">
        <f>AH76+BB76+BF76+BJ76+BN76</f>
        <v>25147.420160000001</v>
      </c>
      <c r="BW76" s="31">
        <f>BW5+BW56</f>
        <v>47</v>
      </c>
      <c r="BX76" s="31">
        <f>BX5+BX56</f>
        <v>47</v>
      </c>
      <c r="BY76" s="31">
        <f>BX76/BW76*100</f>
        <v>100</v>
      </c>
      <c r="BZ76" s="54">
        <f>BX76-BW76</f>
        <v>0</v>
      </c>
      <c r="CA76" s="56">
        <f>CA5+CA56</f>
        <v>1594.1048799999999</v>
      </c>
      <c r="CB76" s="56">
        <f>CB5+CB56</f>
        <v>1594.0148799999999</v>
      </c>
      <c r="CC76" s="57">
        <f>CB76/CA76*100</f>
        <v>99.994354198326036</v>
      </c>
      <c r="CD76" s="55">
        <f t="shared" si="28"/>
        <v>-8.9999999999918145E-2</v>
      </c>
      <c r="CE76" s="56">
        <f>CE5+CE56</f>
        <v>45</v>
      </c>
      <c r="CF76" s="56">
        <f>CF5+CF56</f>
        <v>45</v>
      </c>
      <c r="CG76" s="57">
        <f>CF76/CE76*100</f>
        <v>100</v>
      </c>
      <c r="CH76" s="55">
        <f>CF76-CE76</f>
        <v>0</v>
      </c>
      <c r="CI76" s="56">
        <f>CI5+CI56</f>
        <v>1360</v>
      </c>
      <c r="CJ76" s="56">
        <f>CJ5+CJ56</f>
        <v>1121.8697200000001</v>
      </c>
      <c r="CK76" s="57">
        <f>CJ76/CI76*100</f>
        <v>82.49042058823531</v>
      </c>
      <c r="CL76" s="55">
        <f>CJ76-CI76</f>
        <v>-238.13027999999986</v>
      </c>
      <c r="CM76" s="31">
        <f t="shared" si="115"/>
        <v>33146.380879999997</v>
      </c>
      <c r="CN76" s="31">
        <f>AH76+BB76+BF76+BJ76+BN76+BX76+CB76+CF76+CJ76</f>
        <v>27955.304759999999</v>
      </c>
      <c r="CO76" s="31">
        <f t="shared" si="116"/>
        <v>84.338935406573427</v>
      </c>
      <c r="CP76" s="31">
        <f t="shared" si="13"/>
        <v>-5191.0761199999979</v>
      </c>
      <c r="CQ76" s="114"/>
      <c r="CR76" s="115">
        <f>F76+J76+N76+R76+V76+Z76+AD76+AL76+AP76+AT76+AX76+BF76+BJ76+BN76+BX76+CB76+CF76</f>
        <v>26833.435040000004</v>
      </c>
      <c r="CS76" s="115">
        <f t="shared" si="110"/>
        <v>31786.380879999997</v>
      </c>
      <c r="CU76" s="115">
        <f t="shared" si="111"/>
        <v>26833.435040000004</v>
      </c>
      <c r="CV76" s="115">
        <f t="shared" si="19"/>
        <v>28006.069100000004</v>
      </c>
      <c r="CW76" s="115">
        <f t="shared" si="20"/>
        <v>27955.304760000003</v>
      </c>
      <c r="CX76" s="115">
        <f t="shared" si="21"/>
        <v>25147.420160000005</v>
      </c>
      <c r="CY76" s="115">
        <f t="shared" si="22"/>
        <v>33851.380879999997</v>
      </c>
    </row>
    <row r="77" spans="1:105">
      <c r="CD77" s="3"/>
    </row>
    <row r="78" spans="1:105">
      <c r="E78" s="10"/>
      <c r="U78" s="10"/>
      <c r="AC78" s="10"/>
      <c r="AG78" s="10"/>
      <c r="BA78" s="10"/>
      <c r="CD78" s="3"/>
    </row>
    <row r="79" spans="1:105">
      <c r="CD79" s="3"/>
    </row>
    <row r="80" spans="1:105">
      <c r="CD80" s="3"/>
    </row>
    <row r="81" spans="2:91">
      <c r="B81" s="118"/>
      <c r="CD81" s="3"/>
      <c r="CM81" s="10"/>
    </row>
    <row r="82" spans="2:91">
      <c r="B82" s="118"/>
      <c r="CD82" s="3"/>
    </row>
    <row r="83" spans="2:91">
      <c r="CD83" s="3"/>
    </row>
    <row r="84" spans="2:91">
      <c r="CD84" s="3"/>
    </row>
    <row r="85" spans="2:91">
      <c r="CD85" s="3"/>
    </row>
    <row r="86" spans="2:91">
      <c r="CD86" s="3"/>
    </row>
    <row r="87" spans="2:91">
      <c r="CD87" s="3"/>
    </row>
    <row r="88" spans="2:91">
      <c r="CD88" s="3"/>
    </row>
    <row r="89" spans="2:91">
      <c r="CD89" s="3"/>
    </row>
    <row r="90" spans="2:91">
      <c r="CD90" s="3"/>
    </row>
    <row r="91" spans="2:91">
      <c r="CD91" s="3"/>
    </row>
    <row r="92" spans="2:91">
      <c r="CD92" s="3"/>
    </row>
    <row r="93" spans="2:91">
      <c r="CD93" s="3"/>
    </row>
    <row r="94" spans="2:91">
      <c r="CD94" s="3"/>
    </row>
    <row r="95" spans="2:91">
      <c r="CD95" s="3"/>
    </row>
    <row r="96" spans="2:91">
      <c r="CD96" s="3"/>
    </row>
    <row r="97" spans="82:82">
      <c r="CD97" s="3"/>
    </row>
    <row r="98" spans="82:82">
      <c r="CD98" s="3"/>
    </row>
    <row r="99" spans="82:82">
      <c r="CD99" s="3"/>
    </row>
    <row r="100" spans="82:82">
      <c r="CD100" s="3"/>
    </row>
    <row r="101" spans="82:82">
      <c r="CD101" s="3"/>
    </row>
    <row r="102" spans="82:82">
      <c r="CD102" s="3"/>
    </row>
    <row r="103" spans="82:82">
      <c r="CD103" s="3"/>
    </row>
    <row r="104" spans="82:82">
      <c r="CD104" s="3"/>
    </row>
    <row r="105" spans="82:82">
      <c r="CD105" s="3"/>
    </row>
    <row r="106" spans="82:82">
      <c r="CD106" s="3"/>
    </row>
    <row r="107" spans="82:82">
      <c r="CD107" s="3"/>
    </row>
    <row r="108" spans="82:82">
      <c r="CD108" s="3"/>
    </row>
    <row r="109" spans="82:82">
      <c r="CD109" s="3"/>
    </row>
    <row r="110" spans="82:82">
      <c r="CD110" s="3"/>
    </row>
    <row r="111" spans="82:82">
      <c r="CD111" s="3"/>
    </row>
    <row r="112" spans="82:82">
      <c r="CD112" s="3"/>
    </row>
    <row r="113" spans="82:82">
      <c r="CD113" s="3"/>
    </row>
    <row r="114" spans="82:82">
      <c r="CD114" s="3"/>
    </row>
    <row r="115" spans="82:82">
      <c r="CD115" s="3"/>
    </row>
    <row r="116" spans="82:82">
      <c r="CD116" s="3"/>
    </row>
    <row r="117" spans="82:82">
      <c r="CD117" s="3"/>
    </row>
    <row r="118" spans="82:82">
      <c r="CD118" s="3"/>
    </row>
    <row r="119" spans="82:82">
      <c r="CD119" s="3"/>
    </row>
    <row r="120" spans="82:82">
      <c r="CD120" s="3"/>
    </row>
    <row r="121" spans="82:82">
      <c r="CD121" s="3"/>
    </row>
    <row r="122" spans="82:82">
      <c r="CD122" s="3"/>
    </row>
    <row r="123" spans="82:82">
      <c r="CD123" s="3"/>
    </row>
    <row r="124" spans="82:82">
      <c r="CD124" s="3"/>
    </row>
    <row r="125" spans="82:82">
      <c r="CD125" s="3"/>
    </row>
    <row r="126" spans="82:82">
      <c r="CD126" s="3"/>
    </row>
    <row r="127" spans="82:82">
      <c r="CD127" s="3"/>
    </row>
    <row r="128" spans="82:82">
      <c r="CD128" s="3"/>
    </row>
    <row r="129" spans="82:82">
      <c r="CD129" s="3"/>
    </row>
    <row r="130" spans="82:82">
      <c r="CD130" s="3"/>
    </row>
    <row r="131" spans="82:82">
      <c r="CD131" s="3"/>
    </row>
    <row r="132" spans="82:82">
      <c r="CD132" s="3"/>
    </row>
    <row r="133" spans="82:82">
      <c r="CD133" s="3"/>
    </row>
    <row r="134" spans="82:82">
      <c r="CD134" s="3"/>
    </row>
    <row r="135" spans="82:82">
      <c r="CD135" s="3"/>
    </row>
    <row r="136" spans="82:82">
      <c r="CD136" s="3"/>
    </row>
    <row r="137" spans="82:82">
      <c r="CD137" s="3"/>
    </row>
    <row r="138" spans="82:82">
      <c r="CD138" s="3"/>
    </row>
    <row r="139" spans="82:82">
      <c r="CD139" s="3"/>
    </row>
    <row r="140" spans="82:82">
      <c r="CD140" s="3"/>
    </row>
    <row r="141" spans="82:82">
      <c r="CD141" s="3"/>
    </row>
    <row r="142" spans="82:82">
      <c r="CD142" s="3"/>
    </row>
    <row r="143" spans="82:82">
      <c r="CD143" s="3"/>
    </row>
    <row r="144" spans="82:82">
      <c r="CD144" s="3"/>
    </row>
    <row r="145" spans="82:82">
      <c r="CD145" s="3"/>
    </row>
    <row r="146" spans="82:82">
      <c r="CD146" s="3"/>
    </row>
    <row r="147" spans="82:82">
      <c r="CD147" s="3"/>
    </row>
    <row r="148" spans="82:82">
      <c r="CD148" s="3"/>
    </row>
    <row r="149" spans="82:82">
      <c r="CD149" s="3"/>
    </row>
    <row r="150" spans="82:82">
      <c r="CD150" s="3"/>
    </row>
    <row r="151" spans="82:82">
      <c r="CD151" s="3"/>
    </row>
    <row r="152" spans="82:82">
      <c r="CD152" s="3"/>
    </row>
    <row r="153" spans="82:82">
      <c r="CD153" s="3"/>
    </row>
    <row r="154" spans="82:82">
      <c r="CD154" s="3"/>
    </row>
    <row r="155" spans="82:82">
      <c r="CD155" s="3"/>
    </row>
    <row r="156" spans="82:82">
      <c r="CD156" s="3"/>
    </row>
    <row r="157" spans="82:82">
      <c r="CD157" s="3"/>
    </row>
    <row r="158" spans="82:82">
      <c r="CD158" s="3"/>
    </row>
    <row r="159" spans="82:82">
      <c r="CD159" s="3"/>
    </row>
    <row r="160" spans="82:82">
      <c r="CD160" s="3"/>
    </row>
    <row r="161" spans="82:82">
      <c r="CD161" s="3"/>
    </row>
    <row r="162" spans="82:82">
      <c r="CD162" s="3"/>
    </row>
    <row r="163" spans="82:82">
      <c r="CD163" s="3"/>
    </row>
    <row r="164" spans="82:82">
      <c r="CD164" s="3"/>
    </row>
    <row r="165" spans="82:82">
      <c r="CD165" s="3"/>
    </row>
    <row r="166" spans="82:82">
      <c r="CD166" s="3"/>
    </row>
    <row r="167" spans="82:82">
      <c r="CD167" s="3"/>
    </row>
    <row r="168" spans="82:82">
      <c r="CD168" s="3"/>
    </row>
    <row r="169" spans="82:82">
      <c r="CD169" s="3"/>
    </row>
    <row r="170" spans="82:82">
      <c r="CD170" s="3"/>
    </row>
    <row r="171" spans="82:82">
      <c r="CD171" s="3"/>
    </row>
    <row r="172" spans="82:82">
      <c r="CD172" s="3"/>
    </row>
    <row r="173" spans="82:82">
      <c r="CD173" s="3"/>
    </row>
    <row r="174" spans="82:82">
      <c r="CD174" s="3"/>
    </row>
    <row r="175" spans="82:82">
      <c r="CD175" s="3"/>
    </row>
    <row r="176" spans="82:82">
      <c r="CD176" s="3"/>
    </row>
    <row r="177" spans="82:82">
      <c r="CD177" s="3"/>
    </row>
    <row r="178" spans="82:82">
      <c r="CD178" s="3"/>
    </row>
    <row r="179" spans="82:82">
      <c r="CD179" s="3"/>
    </row>
    <row r="180" spans="82:82">
      <c r="CD180" s="3"/>
    </row>
    <row r="181" spans="82:82">
      <c r="CD181" s="3"/>
    </row>
    <row r="182" spans="82:82">
      <c r="CD182" s="3"/>
    </row>
    <row r="183" spans="82:82">
      <c r="CD183" s="3"/>
    </row>
    <row r="184" spans="82:82">
      <c r="CD184" s="3"/>
    </row>
    <row r="185" spans="82:82">
      <c r="CD185" s="3"/>
    </row>
    <row r="186" spans="82:82">
      <c r="CD186" s="3"/>
    </row>
    <row r="187" spans="82:82">
      <c r="CD187" s="3"/>
    </row>
    <row r="188" spans="82:82">
      <c r="CD188" s="3"/>
    </row>
    <row r="189" spans="82:82">
      <c r="CD189" s="3"/>
    </row>
    <row r="190" spans="82:82">
      <c r="CD190" s="3"/>
    </row>
    <row r="191" spans="82:82">
      <c r="CD191" s="3"/>
    </row>
    <row r="192" spans="82:82">
      <c r="CD192" s="3"/>
    </row>
    <row r="193" spans="82:82">
      <c r="CD193" s="3"/>
    </row>
    <row r="194" spans="82:82">
      <c r="CD194" s="3"/>
    </row>
    <row r="195" spans="82:82">
      <c r="CD195" s="3"/>
    </row>
    <row r="196" spans="82:82">
      <c r="CD196" s="3"/>
    </row>
    <row r="197" spans="82:82">
      <c r="CD197" s="3"/>
    </row>
    <row r="198" spans="82:82">
      <c r="CD198" s="3"/>
    </row>
    <row r="199" spans="82:82">
      <c r="CD199" s="3"/>
    </row>
    <row r="200" spans="82:82">
      <c r="CD200" s="3"/>
    </row>
    <row r="201" spans="82:82">
      <c r="CD201" s="3"/>
    </row>
    <row r="202" spans="82:82">
      <c r="CD202" s="3"/>
    </row>
    <row r="203" spans="82:82">
      <c r="CD203" s="3"/>
    </row>
    <row r="204" spans="82:82">
      <c r="CD204" s="3"/>
    </row>
    <row r="205" spans="82:82">
      <c r="CD205" s="3"/>
    </row>
    <row r="206" spans="82:82">
      <c r="CD206" s="3"/>
    </row>
    <row r="207" spans="82:82">
      <c r="CD207" s="3"/>
    </row>
    <row r="208" spans="82:82">
      <c r="CD208" s="3"/>
    </row>
    <row r="209" spans="82:82">
      <c r="CD209" s="3"/>
    </row>
    <row r="210" spans="82:82">
      <c r="CD210" s="3"/>
    </row>
    <row r="211" spans="82:82">
      <c r="CD211" s="3"/>
    </row>
    <row r="212" spans="82:82">
      <c r="CD212" s="3"/>
    </row>
    <row r="213" spans="82:82">
      <c r="CD213" s="3"/>
    </row>
    <row r="214" spans="82:82">
      <c r="CD214" s="3"/>
    </row>
    <row r="215" spans="82:82">
      <c r="CD215" s="3"/>
    </row>
    <row r="216" spans="82:82">
      <c r="CD216" s="3"/>
    </row>
    <row r="217" spans="82:82">
      <c r="CD217" s="3"/>
    </row>
    <row r="218" spans="82:82">
      <c r="CD218" s="3"/>
    </row>
    <row r="219" spans="82:82">
      <c r="CD219" s="3"/>
    </row>
    <row r="220" spans="82:82">
      <c r="CD220" s="3"/>
    </row>
    <row r="221" spans="82:82">
      <c r="CD221" s="3"/>
    </row>
    <row r="222" spans="82:82">
      <c r="CD222" s="3"/>
    </row>
    <row r="223" spans="82:82">
      <c r="CD223" s="3"/>
    </row>
    <row r="224" spans="82:82">
      <c r="CD224" s="3"/>
    </row>
    <row r="225" spans="82:82">
      <c r="CD225" s="3"/>
    </row>
    <row r="226" spans="82:82">
      <c r="CD226" s="3"/>
    </row>
    <row r="227" spans="82:82">
      <c r="CD227" s="3"/>
    </row>
    <row r="228" spans="82:82">
      <c r="CD228" s="3"/>
    </row>
    <row r="229" spans="82:82">
      <c r="CD229" s="3"/>
    </row>
    <row r="230" spans="82:82">
      <c r="CD230" s="3"/>
    </row>
    <row r="231" spans="82:82">
      <c r="CD231" s="3"/>
    </row>
    <row r="232" spans="82:82">
      <c r="CD232" s="3"/>
    </row>
    <row r="233" spans="82:82">
      <c r="CD233" s="3"/>
    </row>
    <row r="234" spans="82:82">
      <c r="CD234" s="3"/>
    </row>
    <row r="235" spans="82:82">
      <c r="CD235" s="3"/>
    </row>
    <row r="236" spans="82:82">
      <c r="CD236" s="3"/>
    </row>
    <row r="237" spans="82:82">
      <c r="CD237" s="3"/>
    </row>
    <row r="238" spans="82:82">
      <c r="CD238" s="3"/>
    </row>
    <row r="239" spans="82:82">
      <c r="CD239" s="3"/>
    </row>
    <row r="240" spans="82:82">
      <c r="CD240" s="3"/>
    </row>
    <row r="241" spans="82:82">
      <c r="CD241" s="3"/>
    </row>
    <row r="242" spans="82:82">
      <c r="CD242" s="3"/>
    </row>
    <row r="243" spans="82:82">
      <c r="CD243" s="3"/>
    </row>
    <row r="244" spans="82:82">
      <c r="CD244" s="3"/>
    </row>
    <row r="245" spans="82:82">
      <c r="CD245" s="3"/>
    </row>
    <row r="246" spans="82:82">
      <c r="CD246" s="3"/>
    </row>
    <row r="247" spans="82:82">
      <c r="CD247" s="3"/>
    </row>
    <row r="248" spans="82:82">
      <c r="CD248" s="3"/>
    </row>
    <row r="249" spans="82:82">
      <c r="CD249" s="3"/>
    </row>
    <row r="250" spans="82:82">
      <c r="CD250" s="3"/>
    </row>
    <row r="251" spans="82:82">
      <c r="CD251" s="3"/>
    </row>
    <row r="252" spans="82:82">
      <c r="CD252" s="3"/>
    </row>
    <row r="253" spans="82:82">
      <c r="CD253" s="3"/>
    </row>
    <row r="254" spans="82:82">
      <c r="CD254" s="3"/>
    </row>
    <row r="255" spans="82:82">
      <c r="CD255" s="3"/>
    </row>
    <row r="256" spans="82:82">
      <c r="CD256" s="3"/>
    </row>
    <row r="257" spans="82:82">
      <c r="CD257" s="3"/>
    </row>
    <row r="258" spans="82:82">
      <c r="CD258" s="3"/>
    </row>
    <row r="259" spans="82:82">
      <c r="CD259" s="3"/>
    </row>
    <row r="260" spans="82:82">
      <c r="CD260" s="3"/>
    </row>
    <row r="261" spans="82:82">
      <c r="CD261" s="3"/>
    </row>
    <row r="262" spans="82:82">
      <c r="CD262" s="3"/>
    </row>
    <row r="263" spans="82:82">
      <c r="CD263" s="3"/>
    </row>
    <row r="264" spans="82:82">
      <c r="CD264" s="3"/>
    </row>
    <row r="265" spans="82:82">
      <c r="CD265" s="3"/>
    </row>
    <row r="266" spans="82:82">
      <c r="CD266" s="3"/>
    </row>
    <row r="267" spans="82:82">
      <c r="CD267" s="3"/>
    </row>
    <row r="268" spans="82:82">
      <c r="CD268" s="3"/>
    </row>
    <row r="269" spans="82:82">
      <c r="CD269" s="3"/>
    </row>
    <row r="270" spans="82:82">
      <c r="CD270" s="3"/>
    </row>
    <row r="271" spans="82:82">
      <c r="CD271" s="3"/>
    </row>
    <row r="272" spans="82:82">
      <c r="CD272" s="3"/>
    </row>
    <row r="273" spans="82:82">
      <c r="CD273" s="3"/>
    </row>
    <row r="274" spans="82:82">
      <c r="CD274" s="3"/>
    </row>
    <row r="275" spans="82:82">
      <c r="CD275" s="3"/>
    </row>
    <row r="276" spans="82:82">
      <c r="CD276" s="3"/>
    </row>
    <row r="277" spans="82:82">
      <c r="CD277" s="3"/>
    </row>
    <row r="278" spans="82:82">
      <c r="CD278" s="3"/>
    </row>
    <row r="279" spans="82:82">
      <c r="CD279" s="3"/>
    </row>
    <row r="280" spans="82:82">
      <c r="CD280" s="3"/>
    </row>
    <row r="281" spans="82:82">
      <c r="CD281" s="3"/>
    </row>
    <row r="282" spans="82:82">
      <c r="CD282" s="3"/>
    </row>
    <row r="283" spans="82:82">
      <c r="CD283" s="3"/>
    </row>
    <row r="284" spans="82:82">
      <c r="CD284" s="3"/>
    </row>
    <row r="285" spans="82:82">
      <c r="CD285" s="3"/>
    </row>
    <row r="286" spans="82:82">
      <c r="CD286" s="3"/>
    </row>
    <row r="287" spans="82:82">
      <c r="CD287" s="3"/>
    </row>
    <row r="288" spans="82:82">
      <c r="CD288" s="3"/>
    </row>
    <row r="289" spans="82:82">
      <c r="CD289" s="3"/>
    </row>
    <row r="290" spans="82:82">
      <c r="CD290" s="3"/>
    </row>
    <row r="291" spans="82:82">
      <c r="CD291" s="3"/>
    </row>
    <row r="292" spans="82:82">
      <c r="CD292" s="3"/>
    </row>
    <row r="293" spans="82:82">
      <c r="CD293" s="3"/>
    </row>
    <row r="294" spans="82:82">
      <c r="CD294" s="3"/>
    </row>
    <row r="295" spans="82:82">
      <c r="CD295" s="3"/>
    </row>
    <row r="296" spans="82:82">
      <c r="CD296" s="3"/>
    </row>
    <row r="297" spans="82:82">
      <c r="CD297" s="3"/>
    </row>
    <row r="298" spans="82:82">
      <c r="CD298" s="3"/>
    </row>
    <row r="299" spans="82:82">
      <c r="CD299" s="3"/>
    </row>
    <row r="300" spans="82:82">
      <c r="CD300" s="3"/>
    </row>
    <row r="301" spans="82:82">
      <c r="CD301" s="3"/>
    </row>
    <row r="302" spans="82:82">
      <c r="CD302" s="3"/>
    </row>
    <row r="303" spans="82:82">
      <c r="CD303" s="3"/>
    </row>
    <row r="304" spans="82:82">
      <c r="CD304" s="3"/>
    </row>
    <row r="305" spans="82:82">
      <c r="CD305" s="3"/>
    </row>
    <row r="306" spans="82:82">
      <c r="CD306" s="3"/>
    </row>
    <row r="307" spans="82:82">
      <c r="CD307" s="3"/>
    </row>
    <row r="308" spans="82:82">
      <c r="CD308" s="3"/>
    </row>
    <row r="309" spans="82:82">
      <c r="CD309" s="3"/>
    </row>
    <row r="310" spans="82:82">
      <c r="CD310" s="3"/>
    </row>
    <row r="311" spans="82:82">
      <c r="CD311" s="3"/>
    </row>
    <row r="312" spans="82:82">
      <c r="CD312" s="3"/>
    </row>
    <row r="313" spans="82:82">
      <c r="CD313" s="3"/>
    </row>
    <row r="314" spans="82:82">
      <c r="CD314" s="3"/>
    </row>
    <row r="315" spans="82:82">
      <c r="CD315" s="3"/>
    </row>
    <row r="316" spans="82:82">
      <c r="CD316" s="3"/>
    </row>
    <row r="317" spans="82:82">
      <c r="CD317" s="3"/>
    </row>
    <row r="318" spans="82:82">
      <c r="CD318" s="3"/>
    </row>
    <row r="319" spans="82:82">
      <c r="CD319" s="3"/>
    </row>
    <row r="320" spans="82:82">
      <c r="CD320" s="3"/>
    </row>
    <row r="321" spans="82:82">
      <c r="CD321" s="3"/>
    </row>
    <row r="322" spans="82:82">
      <c r="CD322" s="3"/>
    </row>
    <row r="323" spans="82:82">
      <c r="CD323" s="3"/>
    </row>
    <row r="324" spans="82:82">
      <c r="CD324" s="3"/>
    </row>
    <row r="325" spans="82:82">
      <c r="CD325" s="3"/>
    </row>
    <row r="326" spans="82:82">
      <c r="CD326" s="3"/>
    </row>
    <row r="327" spans="82:82">
      <c r="CD327" s="3"/>
    </row>
    <row r="328" spans="82:82">
      <c r="CD328" s="3"/>
    </row>
    <row r="329" spans="82:82">
      <c r="CD329" s="3"/>
    </row>
    <row r="330" spans="82:82">
      <c r="CD330" s="3"/>
    </row>
    <row r="331" spans="82:82">
      <c r="CD331" s="3"/>
    </row>
    <row r="332" spans="82:82">
      <c r="CD332" s="3"/>
    </row>
    <row r="333" spans="82:82">
      <c r="CD333" s="3"/>
    </row>
    <row r="334" spans="82:82">
      <c r="CD334" s="3"/>
    </row>
    <row r="335" spans="82:82">
      <c r="CD335" s="3"/>
    </row>
    <row r="336" spans="82:82">
      <c r="CD336" s="3"/>
    </row>
    <row r="337" spans="82:82">
      <c r="CD337" s="3"/>
    </row>
    <row r="338" spans="82:82">
      <c r="CD338" s="3"/>
    </row>
    <row r="339" spans="82:82">
      <c r="CD339" s="3"/>
    </row>
    <row r="340" spans="82:82">
      <c r="CD340" s="3"/>
    </row>
    <row r="341" spans="82:82">
      <c r="CD341" s="3"/>
    </row>
    <row r="342" spans="82:82">
      <c r="CD342" s="3"/>
    </row>
    <row r="343" spans="82:82">
      <c r="CD343" s="3"/>
    </row>
    <row r="344" spans="82:82">
      <c r="CD344" s="3"/>
    </row>
    <row r="345" spans="82:82">
      <c r="CD345" s="3"/>
    </row>
    <row r="346" spans="82:82">
      <c r="CD346" s="3"/>
    </row>
    <row r="347" spans="82:82">
      <c r="CD347" s="3"/>
    </row>
    <row r="348" spans="82:82">
      <c r="CD348" s="3"/>
    </row>
    <row r="349" spans="82:82">
      <c r="CD349" s="3"/>
    </row>
    <row r="350" spans="82:82">
      <c r="CD350" s="3"/>
    </row>
    <row r="351" spans="82:82">
      <c r="CD351" s="3"/>
    </row>
    <row r="352" spans="82:82">
      <c r="CD352" s="3"/>
    </row>
    <row r="353" spans="82:82">
      <c r="CD353" s="3"/>
    </row>
    <row r="354" spans="82:82">
      <c r="CD354" s="3"/>
    </row>
    <row r="355" spans="82:82">
      <c r="CD355" s="3"/>
    </row>
    <row r="356" spans="82:82">
      <c r="CD356" s="3"/>
    </row>
    <row r="357" spans="82:82">
      <c r="CD357" s="3"/>
    </row>
    <row r="358" spans="82:82">
      <c r="CD358" s="3"/>
    </row>
    <row r="359" spans="82:82">
      <c r="CD359" s="3"/>
    </row>
    <row r="360" spans="82:82">
      <c r="CD360" s="3"/>
    </row>
    <row r="361" spans="82:82">
      <c r="CD361" s="3"/>
    </row>
    <row r="362" spans="82:82">
      <c r="CD362" s="3"/>
    </row>
    <row r="363" spans="82:82">
      <c r="CD363" s="3"/>
    </row>
    <row r="364" spans="82:82">
      <c r="CD364" s="3"/>
    </row>
    <row r="365" spans="82:82">
      <c r="CD365" s="3"/>
    </row>
    <row r="366" spans="82:82">
      <c r="CD366" s="3"/>
    </row>
    <row r="367" spans="82:82">
      <c r="CD367" s="3"/>
    </row>
    <row r="368" spans="82:82">
      <c r="CD368" s="3"/>
    </row>
    <row r="369" spans="82:82">
      <c r="CD369" s="3"/>
    </row>
    <row r="370" spans="82:82">
      <c r="CD370" s="3"/>
    </row>
    <row r="371" spans="82:82">
      <c r="CD371" s="3"/>
    </row>
    <row r="372" spans="82:82">
      <c r="CD372" s="3"/>
    </row>
    <row r="373" spans="82:82">
      <c r="CD373" s="3"/>
    </row>
    <row r="374" spans="82:82">
      <c r="CD374" s="3"/>
    </row>
    <row r="375" spans="82:82">
      <c r="CD375" s="3"/>
    </row>
    <row r="376" spans="82:82">
      <c r="CD376" s="3"/>
    </row>
    <row r="377" spans="82:82">
      <c r="CD377" s="3"/>
    </row>
    <row r="378" spans="82:82">
      <c r="CD378" s="3"/>
    </row>
    <row r="379" spans="82:82">
      <c r="CD379" s="3"/>
    </row>
    <row r="380" spans="82:82">
      <c r="CD380" s="3"/>
    </row>
    <row r="381" spans="82:82">
      <c r="CD381" s="3"/>
    </row>
    <row r="382" spans="82:82">
      <c r="CD382" s="3"/>
    </row>
    <row r="383" spans="82:82">
      <c r="CD383" s="3"/>
    </row>
    <row r="384" spans="82:82">
      <c r="CD384" s="3"/>
    </row>
    <row r="385" spans="82:82">
      <c r="CD385" s="3"/>
    </row>
    <row r="386" spans="82:82">
      <c r="CD386" s="3"/>
    </row>
    <row r="387" spans="82:82">
      <c r="CD387" s="3"/>
    </row>
    <row r="388" spans="82:82">
      <c r="CD388" s="3"/>
    </row>
    <row r="389" spans="82:82">
      <c r="CD389" s="3"/>
    </row>
    <row r="390" spans="82:82">
      <c r="CD390" s="3"/>
    </row>
    <row r="391" spans="82:82">
      <c r="CD391" s="3"/>
    </row>
    <row r="392" spans="82:82">
      <c r="CD392" s="3"/>
    </row>
    <row r="393" spans="82:82">
      <c r="CD393" s="3"/>
    </row>
    <row r="394" spans="82:82">
      <c r="CD394" s="3"/>
    </row>
    <row r="395" spans="82:82">
      <c r="CD395" s="3"/>
    </row>
    <row r="396" spans="82:82">
      <c r="CD396" s="3"/>
    </row>
    <row r="397" spans="82:82">
      <c r="CD397" s="3"/>
    </row>
    <row r="398" spans="82:82">
      <c r="CD398" s="3"/>
    </row>
    <row r="399" spans="82:82">
      <c r="CD399" s="3"/>
    </row>
    <row r="400" spans="82:82">
      <c r="CD400" s="3"/>
    </row>
    <row r="401" spans="82:82">
      <c r="CD401" s="3"/>
    </row>
    <row r="402" spans="82:82">
      <c r="CD402" s="3"/>
    </row>
    <row r="403" spans="82:82">
      <c r="CD403" s="3"/>
    </row>
    <row r="404" spans="82:82">
      <c r="CD404" s="3"/>
    </row>
    <row r="405" spans="82:82">
      <c r="CD405" s="3"/>
    </row>
    <row r="406" spans="82:82">
      <c r="CD406" s="3"/>
    </row>
    <row r="407" spans="82:82">
      <c r="CD407" s="3"/>
    </row>
    <row r="408" spans="82:82">
      <c r="CD408" s="3"/>
    </row>
    <row r="409" spans="82:82">
      <c r="CD409" s="3"/>
    </row>
    <row r="410" spans="82:82">
      <c r="CD410" s="3"/>
    </row>
    <row r="411" spans="82:82">
      <c r="CD411" s="3"/>
    </row>
    <row r="412" spans="82:82">
      <c r="CD412" s="3"/>
    </row>
    <row r="413" spans="82:82">
      <c r="CD413" s="3"/>
    </row>
    <row r="414" spans="82:82">
      <c r="CD414" s="3"/>
    </row>
    <row r="415" spans="82:82">
      <c r="CD415" s="3"/>
    </row>
    <row r="416" spans="82:82">
      <c r="CD416" s="3"/>
    </row>
    <row r="417" spans="82:82">
      <c r="CD417" s="3"/>
    </row>
    <row r="418" spans="82:82">
      <c r="CD418" s="3"/>
    </row>
    <row r="419" spans="82:82">
      <c r="CD419" s="3"/>
    </row>
    <row r="420" spans="82:82">
      <c r="CD420" s="3"/>
    </row>
    <row r="421" spans="82:82">
      <c r="CD421" s="3"/>
    </row>
    <row r="422" spans="82:82">
      <c r="CD422" s="3"/>
    </row>
    <row r="423" spans="82:82">
      <c r="CD423" s="3"/>
    </row>
    <row r="424" spans="82:82">
      <c r="CD424" s="3"/>
    </row>
    <row r="425" spans="82:82">
      <c r="CD425" s="3"/>
    </row>
    <row r="426" spans="82:82">
      <c r="CD426" s="3"/>
    </row>
    <row r="427" spans="82:82">
      <c r="CD427" s="3"/>
    </row>
    <row r="428" spans="82:82">
      <c r="CD428" s="3"/>
    </row>
    <row r="429" spans="82:82">
      <c r="CD429" s="3"/>
    </row>
    <row r="430" spans="82:82">
      <c r="CD430" s="3"/>
    </row>
    <row r="431" spans="82:82">
      <c r="CD431" s="3"/>
    </row>
    <row r="432" spans="82:82">
      <c r="CD432" s="3"/>
    </row>
    <row r="433" spans="82:82">
      <c r="CD433" s="3"/>
    </row>
    <row r="434" spans="82:82">
      <c r="CD434" s="3"/>
    </row>
    <row r="435" spans="82:82">
      <c r="CD435" s="3"/>
    </row>
    <row r="436" spans="82:82">
      <c r="CD436" s="3"/>
    </row>
    <row r="437" spans="82:82">
      <c r="CD437" s="3"/>
    </row>
    <row r="438" spans="82:82">
      <c r="CD438" s="3"/>
    </row>
    <row r="439" spans="82:82">
      <c r="CD439" s="3"/>
    </row>
    <row r="440" spans="82:82">
      <c r="CD440" s="3"/>
    </row>
    <row r="441" spans="82:82">
      <c r="CD441" s="3"/>
    </row>
    <row r="442" spans="82:82">
      <c r="CD442" s="3"/>
    </row>
    <row r="443" spans="82:82">
      <c r="CD443" s="3"/>
    </row>
    <row r="444" spans="82:82">
      <c r="CD444" s="3"/>
    </row>
    <row r="445" spans="82:82">
      <c r="CD445" s="3"/>
    </row>
    <row r="446" spans="82:82">
      <c r="CD446" s="3"/>
    </row>
    <row r="447" spans="82:82">
      <c r="CD447" s="3"/>
    </row>
    <row r="448" spans="82:82">
      <c r="CD448" s="3"/>
    </row>
    <row r="449" spans="82:82">
      <c r="CD449" s="3"/>
    </row>
    <row r="450" spans="82:82">
      <c r="CD450" s="3"/>
    </row>
    <row r="451" spans="82:82">
      <c r="CD451" s="3"/>
    </row>
    <row r="452" spans="82:82">
      <c r="CD452" s="3"/>
    </row>
    <row r="453" spans="82:82">
      <c r="CD453" s="3"/>
    </row>
    <row r="454" spans="82:82">
      <c r="CD454" s="3"/>
    </row>
    <row r="455" spans="82:82">
      <c r="CD455" s="3"/>
    </row>
    <row r="456" spans="82:82">
      <c r="CD456" s="3"/>
    </row>
    <row r="457" spans="82:82">
      <c r="CD457" s="3"/>
    </row>
    <row r="458" spans="82:82">
      <c r="CD458" s="3"/>
    </row>
    <row r="459" spans="82:82">
      <c r="CD459" s="3"/>
    </row>
    <row r="460" spans="82:82">
      <c r="CD460" s="3"/>
    </row>
    <row r="461" spans="82:82">
      <c r="CD461" s="3"/>
    </row>
    <row r="462" spans="82:82">
      <c r="CD462" s="3"/>
    </row>
    <row r="463" spans="82:82">
      <c r="CD463" s="3"/>
    </row>
    <row r="464" spans="82:82">
      <c r="CD464" s="3"/>
    </row>
    <row r="465" spans="82:82">
      <c r="CD465" s="3"/>
    </row>
    <row r="466" spans="82:82">
      <c r="CD466" s="3"/>
    </row>
    <row r="467" spans="82:82">
      <c r="CD467" s="3"/>
    </row>
    <row r="468" spans="82:82">
      <c r="CD468" s="3"/>
    </row>
    <row r="469" spans="82:82">
      <c r="CD469" s="3"/>
    </row>
    <row r="470" spans="82:82">
      <c r="CD470" s="3"/>
    </row>
    <row r="471" spans="82:82">
      <c r="CD471" s="3"/>
    </row>
    <row r="472" spans="82:82">
      <c r="CD472" s="3"/>
    </row>
    <row r="473" spans="82:82">
      <c r="CD473" s="3"/>
    </row>
    <row r="474" spans="82:82">
      <c r="CD474" s="3"/>
    </row>
    <row r="475" spans="82:82">
      <c r="CD475" s="3"/>
    </row>
    <row r="476" spans="82:82">
      <c r="CD476" s="3"/>
    </row>
    <row r="477" spans="82:82">
      <c r="CD477" s="3"/>
    </row>
    <row r="478" spans="82:82">
      <c r="CD478" s="3"/>
    </row>
    <row r="479" spans="82:82">
      <c r="CD479" s="3"/>
    </row>
    <row r="480" spans="82:82">
      <c r="CD480" s="3"/>
    </row>
    <row r="481" spans="82:82">
      <c r="CD481" s="3"/>
    </row>
    <row r="482" spans="82:82">
      <c r="CD482" s="3"/>
    </row>
    <row r="483" spans="82:82">
      <c r="CD483" s="3"/>
    </row>
    <row r="484" spans="82:82">
      <c r="CD484" s="3"/>
    </row>
    <row r="485" spans="82:82">
      <c r="CD485" s="3"/>
    </row>
    <row r="486" spans="82:82">
      <c r="CD486" s="3"/>
    </row>
    <row r="487" spans="82:82">
      <c r="CD487" s="3"/>
    </row>
    <row r="488" spans="82:82">
      <c r="CD488" s="3"/>
    </row>
    <row r="489" spans="82:82">
      <c r="CD489" s="3"/>
    </row>
    <row r="490" spans="82:82">
      <c r="CD490" s="3"/>
    </row>
    <row r="491" spans="82:82">
      <c r="CD491" s="3"/>
    </row>
    <row r="492" spans="82:82">
      <c r="CD492" s="3"/>
    </row>
    <row r="493" spans="82:82">
      <c r="CD493" s="3"/>
    </row>
    <row r="494" spans="82:82">
      <c r="CD494" s="3"/>
    </row>
    <row r="495" spans="82:82">
      <c r="CD495" s="3"/>
    </row>
    <row r="496" spans="82:82">
      <c r="CD496" s="3"/>
    </row>
    <row r="497" spans="82:82">
      <c r="CD497" s="3"/>
    </row>
    <row r="498" spans="82:82">
      <c r="CD498" s="3"/>
    </row>
    <row r="499" spans="82:82">
      <c r="CD499" s="3"/>
    </row>
    <row r="500" spans="82:82">
      <c r="CD500" s="3"/>
    </row>
    <row r="501" spans="82:82">
      <c r="CD501" s="3"/>
    </row>
    <row r="502" spans="82:82">
      <c r="CD502" s="3"/>
    </row>
    <row r="503" spans="82:82">
      <c r="CD503" s="3"/>
    </row>
    <row r="504" spans="82:82">
      <c r="CD504" s="3"/>
    </row>
    <row r="505" spans="82:82">
      <c r="CD505" s="3"/>
    </row>
    <row r="506" spans="82:82">
      <c r="CD506" s="3"/>
    </row>
    <row r="507" spans="82:82">
      <c r="CD507" s="3"/>
    </row>
    <row r="508" spans="82:82">
      <c r="CD508" s="3"/>
    </row>
    <row r="509" spans="82:82">
      <c r="CD509" s="3"/>
    </row>
    <row r="510" spans="82:82">
      <c r="CD510" s="3"/>
    </row>
    <row r="511" spans="82:82">
      <c r="CD511" s="3"/>
    </row>
    <row r="512" spans="82:82">
      <c r="CD512" s="3"/>
    </row>
    <row r="513" spans="82:82">
      <c r="CD513" s="3"/>
    </row>
    <row r="514" spans="82:82">
      <c r="CD514" s="3"/>
    </row>
    <row r="515" spans="82:82">
      <c r="CD515" s="3"/>
    </row>
    <row r="516" spans="82:82">
      <c r="CD516" s="3"/>
    </row>
    <row r="517" spans="82:82">
      <c r="CD517" s="3"/>
    </row>
    <row r="518" spans="82:82">
      <c r="CD518" s="3"/>
    </row>
    <row r="519" spans="82:82">
      <c r="CD519" s="3"/>
    </row>
    <row r="520" spans="82:82">
      <c r="CD520" s="3"/>
    </row>
    <row r="521" spans="82:82">
      <c r="CD521" s="3"/>
    </row>
    <row r="522" spans="82:82">
      <c r="CD522" s="3"/>
    </row>
    <row r="523" spans="82:82">
      <c r="CD523" s="3"/>
    </row>
    <row r="524" spans="82:82">
      <c r="CD524" s="3"/>
    </row>
    <row r="525" spans="82:82">
      <c r="CD525" s="3"/>
    </row>
    <row r="526" spans="82:82">
      <c r="CD526" s="3"/>
    </row>
    <row r="527" spans="82:82">
      <c r="CD527" s="3"/>
    </row>
    <row r="528" spans="82:82">
      <c r="CD528" s="3"/>
    </row>
    <row r="529" spans="82:82">
      <c r="CD529" s="3"/>
    </row>
    <row r="530" spans="82:82">
      <c r="CD530" s="3"/>
    </row>
    <row r="531" spans="82:82">
      <c r="CD531" s="3"/>
    </row>
    <row r="532" spans="82:82">
      <c r="CD532" s="3"/>
    </row>
    <row r="533" spans="82:82">
      <c r="CD533" s="3"/>
    </row>
    <row r="534" spans="82:82">
      <c r="CD534" s="3"/>
    </row>
    <row r="535" spans="82:82">
      <c r="CD535" s="3"/>
    </row>
    <row r="536" spans="82:82">
      <c r="CD536" s="3"/>
    </row>
    <row r="537" spans="82:82">
      <c r="CD537" s="3"/>
    </row>
    <row r="538" spans="82:82">
      <c r="CD538" s="3"/>
    </row>
    <row r="539" spans="82:82">
      <c r="CD539" s="3"/>
    </row>
    <row r="540" spans="82:82">
      <c r="CD540" s="3"/>
    </row>
    <row r="541" spans="82:82">
      <c r="CD541" s="3"/>
    </row>
    <row r="542" spans="82:82">
      <c r="CD542" s="3"/>
    </row>
    <row r="543" spans="82:82">
      <c r="CD543" s="3"/>
    </row>
    <row r="544" spans="82:82">
      <c r="CD544" s="3"/>
    </row>
    <row r="545" spans="82:82">
      <c r="CD545" s="3"/>
    </row>
    <row r="546" spans="82:82">
      <c r="CD546" s="3"/>
    </row>
    <row r="547" spans="82:82">
      <c r="CD547" s="3"/>
    </row>
    <row r="548" spans="82:82">
      <c r="CD548" s="3"/>
    </row>
    <row r="549" spans="82:82">
      <c r="CD549" s="3"/>
    </row>
    <row r="550" spans="82:82">
      <c r="CD550" s="3"/>
    </row>
    <row r="551" spans="82:82">
      <c r="CD551" s="3"/>
    </row>
    <row r="552" spans="82:82">
      <c r="CD552" s="3"/>
    </row>
    <row r="553" spans="82:82">
      <c r="CD553" s="3"/>
    </row>
    <row r="554" spans="82:82">
      <c r="CD554" s="3"/>
    </row>
    <row r="555" spans="82:82">
      <c r="CD555" s="3"/>
    </row>
    <row r="556" spans="82:82">
      <c r="CD556" s="3"/>
    </row>
    <row r="557" spans="82:82">
      <c r="CD557" s="3"/>
    </row>
    <row r="558" spans="82:82">
      <c r="CD558" s="3"/>
    </row>
    <row r="559" spans="82:82">
      <c r="CD559" s="3"/>
    </row>
    <row r="560" spans="82:82">
      <c r="CD560" s="3"/>
    </row>
    <row r="561" spans="82:82">
      <c r="CD561" s="3"/>
    </row>
    <row r="562" spans="82:82">
      <c r="CD562" s="3"/>
    </row>
    <row r="563" spans="82:82">
      <c r="CD563" s="3"/>
    </row>
    <row r="564" spans="82:82">
      <c r="CD564" s="3"/>
    </row>
    <row r="565" spans="82:82">
      <c r="CD565" s="3"/>
    </row>
    <row r="566" spans="82:82">
      <c r="CD566" s="3"/>
    </row>
    <row r="567" spans="82:82">
      <c r="CD567" s="3"/>
    </row>
    <row r="568" spans="82:82">
      <c r="CD568" s="3"/>
    </row>
    <row r="569" spans="82:82">
      <c r="CD569" s="3"/>
    </row>
    <row r="570" spans="82:82">
      <c r="CD570" s="3"/>
    </row>
    <row r="571" spans="82:82">
      <c r="CD571" s="3"/>
    </row>
    <row r="572" spans="82:82">
      <c r="CD572" s="3"/>
    </row>
    <row r="573" spans="82:82">
      <c r="CD573" s="3"/>
    </row>
    <row r="574" spans="82:82">
      <c r="CD574" s="3"/>
    </row>
    <row r="575" spans="82:82">
      <c r="CD575" s="3"/>
    </row>
    <row r="576" spans="82:82">
      <c r="CD576" s="3"/>
    </row>
    <row r="577" spans="82:82">
      <c r="CD577" s="3"/>
    </row>
    <row r="578" spans="82:82">
      <c r="CD578" s="3"/>
    </row>
    <row r="579" spans="82:82">
      <c r="CD579" s="3"/>
    </row>
    <row r="580" spans="82:82">
      <c r="CD580" s="3"/>
    </row>
    <row r="581" spans="82:82">
      <c r="CD581" s="3"/>
    </row>
    <row r="582" spans="82:82">
      <c r="CD582" s="3"/>
    </row>
    <row r="583" spans="82:82">
      <c r="CD583" s="3"/>
    </row>
    <row r="584" spans="82:82">
      <c r="CD584" s="3"/>
    </row>
    <row r="585" spans="82:82">
      <c r="CD585" s="3"/>
    </row>
    <row r="586" spans="82:82">
      <c r="CD586" s="3"/>
    </row>
    <row r="587" spans="82:82">
      <c r="CD587" s="3"/>
    </row>
    <row r="588" spans="82:82">
      <c r="CD588" s="3"/>
    </row>
    <row r="589" spans="82:82">
      <c r="CD589" s="3"/>
    </row>
    <row r="590" spans="82:82">
      <c r="CD590" s="3"/>
    </row>
    <row r="591" spans="82:82">
      <c r="CD591" s="3"/>
    </row>
    <row r="592" spans="82:82">
      <c r="CD592" s="3"/>
    </row>
    <row r="593" spans="82:82">
      <c r="CD593" s="3"/>
    </row>
    <row r="594" spans="82:82">
      <c r="CD594" s="3"/>
    </row>
    <row r="595" spans="82:82">
      <c r="CD595" s="3"/>
    </row>
    <row r="596" spans="82:82">
      <c r="CD596" s="3"/>
    </row>
    <row r="597" spans="82:82">
      <c r="CD597" s="3"/>
    </row>
    <row r="598" spans="82:82">
      <c r="CD598" s="3"/>
    </row>
    <row r="599" spans="82:82">
      <c r="CD599" s="3"/>
    </row>
    <row r="600" spans="82:82">
      <c r="CD600" s="3"/>
    </row>
    <row r="601" spans="82:82">
      <c r="CD601" s="3"/>
    </row>
    <row r="602" spans="82:82">
      <c r="CD602" s="3"/>
    </row>
    <row r="603" spans="82:82">
      <c r="CD603" s="3"/>
    </row>
    <row r="604" spans="82:82">
      <c r="CD604" s="3"/>
    </row>
    <row r="605" spans="82:82">
      <c r="CD605" s="3"/>
    </row>
    <row r="606" spans="82:82">
      <c r="CD606" s="3"/>
    </row>
    <row r="607" spans="82:82">
      <c r="CD607" s="3"/>
    </row>
    <row r="608" spans="82:82">
      <c r="CD608" s="3"/>
    </row>
    <row r="609" spans="82:82">
      <c r="CD609" s="3"/>
    </row>
    <row r="610" spans="82:82">
      <c r="CD610" s="3"/>
    </row>
    <row r="611" spans="82:82">
      <c r="CD611" s="3"/>
    </row>
    <row r="612" spans="82:82">
      <c r="CD612" s="3"/>
    </row>
    <row r="613" spans="82:82">
      <c r="CD613" s="3"/>
    </row>
    <row r="614" spans="82:82">
      <c r="CD614" s="3"/>
    </row>
    <row r="615" spans="82:82">
      <c r="CD615" s="3"/>
    </row>
    <row r="616" spans="82:82">
      <c r="CD616" s="3"/>
    </row>
    <row r="617" spans="82:82">
      <c r="CD617" s="3"/>
    </row>
    <row r="618" spans="82:82">
      <c r="CD618" s="3"/>
    </row>
    <row r="619" spans="82:82">
      <c r="CD619" s="3"/>
    </row>
    <row r="620" spans="82:82">
      <c r="CD620" s="3"/>
    </row>
    <row r="621" spans="82:82">
      <c r="CD621" s="3"/>
    </row>
    <row r="622" spans="82:82">
      <c r="CD622" s="3"/>
    </row>
    <row r="623" spans="82:82">
      <c r="CD623" s="3"/>
    </row>
    <row r="624" spans="82:82">
      <c r="CD624" s="3"/>
    </row>
    <row r="625" spans="82:82">
      <c r="CD625" s="3"/>
    </row>
    <row r="626" spans="82:82">
      <c r="CD626" s="3"/>
    </row>
    <row r="627" spans="82:82">
      <c r="CD627" s="3"/>
    </row>
    <row r="628" spans="82:82">
      <c r="CD628" s="3"/>
    </row>
    <row r="629" spans="82:82">
      <c r="CD629" s="3"/>
    </row>
    <row r="630" spans="82:82">
      <c r="CD630" s="3"/>
    </row>
    <row r="631" spans="82:82">
      <c r="CD631" s="3"/>
    </row>
    <row r="632" spans="82:82">
      <c r="CD632" s="3"/>
    </row>
    <row r="633" spans="82:82">
      <c r="CD633" s="3"/>
    </row>
    <row r="634" spans="82:82">
      <c r="CD634" s="3"/>
    </row>
    <row r="635" spans="82:82">
      <c r="CD635" s="3"/>
    </row>
    <row r="636" spans="82:82">
      <c r="CD636" s="3"/>
    </row>
    <row r="637" spans="82:82">
      <c r="CD637" s="3"/>
    </row>
    <row r="638" spans="82:82">
      <c r="CD638" s="3"/>
    </row>
    <row r="639" spans="82:82">
      <c r="CD639" s="3"/>
    </row>
    <row r="640" spans="82:82">
      <c r="CD640" s="3"/>
    </row>
    <row r="641" spans="82:82">
      <c r="CD641" s="3"/>
    </row>
    <row r="642" spans="82:82">
      <c r="CD642" s="3"/>
    </row>
    <row r="643" spans="82:82">
      <c r="CD643" s="3"/>
    </row>
    <row r="644" spans="82:82">
      <c r="CD644" s="3"/>
    </row>
    <row r="645" spans="82:82">
      <c r="CD645" s="3"/>
    </row>
    <row r="646" spans="82:82">
      <c r="CD646" s="3"/>
    </row>
    <row r="647" spans="82:82">
      <c r="CD647" s="3"/>
    </row>
    <row r="648" spans="82:82">
      <c r="CD648" s="3"/>
    </row>
    <row r="649" spans="82:82">
      <c r="CD649" s="3"/>
    </row>
    <row r="650" spans="82:82">
      <c r="CD650" s="3"/>
    </row>
    <row r="651" spans="82:82">
      <c r="CD651" s="3"/>
    </row>
    <row r="652" spans="82:82">
      <c r="CD652" s="3"/>
    </row>
    <row r="653" spans="82:82">
      <c r="CD653" s="3"/>
    </row>
    <row r="654" spans="82:82">
      <c r="CD654" s="3"/>
    </row>
    <row r="655" spans="82:82">
      <c r="CD655" s="3"/>
    </row>
    <row r="656" spans="82:82">
      <c r="CD656" s="3"/>
    </row>
    <row r="657" spans="82:82">
      <c r="CD657" s="3"/>
    </row>
    <row r="658" spans="82:82">
      <c r="CD658" s="3"/>
    </row>
    <row r="659" spans="82:82">
      <c r="CD659" s="3"/>
    </row>
    <row r="660" spans="82:82">
      <c r="CD660" s="3"/>
    </row>
    <row r="661" spans="82:82">
      <c r="CD661" s="3"/>
    </row>
    <row r="662" spans="82:82">
      <c r="CD662" s="3"/>
    </row>
    <row r="663" spans="82:82">
      <c r="CD663" s="3"/>
    </row>
    <row r="664" spans="82:82">
      <c r="CD664" s="3"/>
    </row>
    <row r="665" spans="82:82">
      <c r="CD665" s="3"/>
    </row>
    <row r="666" spans="82:82">
      <c r="CD666" s="3"/>
    </row>
    <row r="667" spans="82:82">
      <c r="CD667" s="3"/>
    </row>
    <row r="668" spans="82:82">
      <c r="CD668" s="3"/>
    </row>
    <row r="669" spans="82:82">
      <c r="CD669" s="3"/>
    </row>
    <row r="670" spans="82:82">
      <c r="CD670" s="3"/>
    </row>
    <row r="671" spans="82:82">
      <c r="CD671" s="3"/>
    </row>
    <row r="672" spans="82:82">
      <c r="CD672" s="3"/>
    </row>
    <row r="673" spans="82:82">
      <c r="CD673" s="3"/>
    </row>
    <row r="674" spans="82:82">
      <c r="CD674" s="3"/>
    </row>
    <row r="675" spans="82:82">
      <c r="CD675" s="3"/>
    </row>
    <row r="676" spans="82:82">
      <c r="CD676" s="3"/>
    </row>
    <row r="677" spans="82:82">
      <c r="CD677" s="3"/>
    </row>
    <row r="678" spans="82:82">
      <c r="CD678" s="3"/>
    </row>
    <row r="679" spans="82:82">
      <c r="CD679" s="3"/>
    </row>
    <row r="680" spans="82:82">
      <c r="CD680" s="3"/>
    </row>
    <row r="681" spans="82:82">
      <c r="CD681" s="3"/>
    </row>
    <row r="682" spans="82:82">
      <c r="CD682" s="3"/>
    </row>
    <row r="683" spans="82:82">
      <c r="CD683" s="3"/>
    </row>
    <row r="684" spans="82:82">
      <c r="CD684" s="3"/>
    </row>
    <row r="685" spans="82:82">
      <c r="CD685" s="3"/>
    </row>
    <row r="686" spans="82:82">
      <c r="CD686" s="3"/>
    </row>
    <row r="687" spans="82:82">
      <c r="CD687" s="3"/>
    </row>
    <row r="688" spans="82:82">
      <c r="CD688" s="3"/>
    </row>
    <row r="689" spans="82:82">
      <c r="CD689" s="3"/>
    </row>
    <row r="690" spans="82:82">
      <c r="CD690" s="3"/>
    </row>
    <row r="691" spans="82:82">
      <c r="CD691" s="3"/>
    </row>
    <row r="692" spans="82:82">
      <c r="CD692" s="3"/>
    </row>
    <row r="693" spans="82:82">
      <c r="CD693" s="3"/>
    </row>
    <row r="694" spans="82:82">
      <c r="CD694" s="3"/>
    </row>
    <row r="695" spans="82:82">
      <c r="CD695" s="3"/>
    </row>
    <row r="696" spans="82:82">
      <c r="CD696" s="3"/>
    </row>
    <row r="697" spans="82:82">
      <c r="CD697" s="3"/>
    </row>
    <row r="698" spans="82:82">
      <c r="CD698" s="3"/>
    </row>
    <row r="699" spans="82:82">
      <c r="CD699" s="3"/>
    </row>
    <row r="700" spans="82:82">
      <c r="CD700" s="3"/>
    </row>
    <row r="701" spans="82:82">
      <c r="CD701" s="3"/>
    </row>
    <row r="702" spans="82:82">
      <c r="CD702" s="3"/>
    </row>
    <row r="703" spans="82:82">
      <c r="CD703" s="3"/>
    </row>
    <row r="704" spans="82:82">
      <c r="CD704" s="3"/>
    </row>
    <row r="705" spans="82:82">
      <c r="CD705" s="3"/>
    </row>
    <row r="706" spans="82:82">
      <c r="CD706" s="3"/>
    </row>
    <row r="707" spans="82:82">
      <c r="CD707" s="3"/>
    </row>
    <row r="708" spans="82:82">
      <c r="CD708" s="3"/>
    </row>
    <row r="709" spans="82:82">
      <c r="CD709" s="3"/>
    </row>
    <row r="710" spans="82:82">
      <c r="CD710" s="3"/>
    </row>
    <row r="711" spans="82:82">
      <c r="CD711" s="3"/>
    </row>
    <row r="712" spans="82:82">
      <c r="CD712" s="3"/>
    </row>
    <row r="713" spans="82:82">
      <c r="CD713" s="3"/>
    </row>
    <row r="714" spans="82:82">
      <c r="CD714" s="3"/>
    </row>
    <row r="715" spans="82:82">
      <c r="CD715" s="3"/>
    </row>
    <row r="716" spans="82:82">
      <c r="CD716" s="3"/>
    </row>
    <row r="717" spans="82:82">
      <c r="CD717" s="3"/>
    </row>
    <row r="718" spans="82:82">
      <c r="CD718" s="3"/>
    </row>
    <row r="719" spans="82:82">
      <c r="CD719" s="3"/>
    </row>
    <row r="720" spans="82:82">
      <c r="CD720" s="3"/>
    </row>
    <row r="721" spans="82:82">
      <c r="CD721" s="3"/>
    </row>
    <row r="722" spans="82:82">
      <c r="CD722" s="3"/>
    </row>
    <row r="723" spans="82:82">
      <c r="CD723" s="3"/>
    </row>
    <row r="724" spans="82:82">
      <c r="CD724" s="3"/>
    </row>
    <row r="725" spans="82:82">
      <c r="CD725" s="3"/>
    </row>
    <row r="726" spans="82:82">
      <c r="CD726" s="3"/>
    </row>
    <row r="727" spans="82:82">
      <c r="CD727" s="3"/>
    </row>
    <row r="728" spans="82:82">
      <c r="CD728" s="3"/>
    </row>
    <row r="729" spans="82:82">
      <c r="CD729" s="3"/>
    </row>
    <row r="730" spans="82:82">
      <c r="CD730" s="3"/>
    </row>
    <row r="731" spans="82:82">
      <c r="CD731" s="3"/>
    </row>
    <row r="732" spans="82:82">
      <c r="CD732" s="3"/>
    </row>
    <row r="733" spans="82:82">
      <c r="CD733" s="3"/>
    </row>
    <row r="734" spans="82:82">
      <c r="CD734" s="3"/>
    </row>
    <row r="735" spans="82:82">
      <c r="CD735" s="3"/>
    </row>
    <row r="736" spans="82:82">
      <c r="CD736" s="3"/>
    </row>
    <row r="737" spans="82:82">
      <c r="CD737" s="3"/>
    </row>
    <row r="738" spans="82:82">
      <c r="CD738" s="3"/>
    </row>
    <row r="739" spans="82:82">
      <c r="CD739" s="3"/>
    </row>
    <row r="740" spans="82:82">
      <c r="CD740" s="3"/>
    </row>
    <row r="741" spans="82:82">
      <c r="CD741" s="3"/>
    </row>
    <row r="742" spans="82:82">
      <c r="CD742" s="3"/>
    </row>
    <row r="743" spans="82:82">
      <c r="CD743" s="3"/>
    </row>
    <row r="744" spans="82:82">
      <c r="CD744" s="3"/>
    </row>
    <row r="745" spans="82:82">
      <c r="CD745" s="3"/>
    </row>
    <row r="746" spans="82:82">
      <c r="CD746" s="3"/>
    </row>
    <row r="747" spans="82:82">
      <c r="CD747" s="3"/>
    </row>
    <row r="748" spans="82:82">
      <c r="CD748" s="3"/>
    </row>
    <row r="749" spans="82:82">
      <c r="CD749" s="3"/>
    </row>
    <row r="750" spans="82:82">
      <c r="CD750" s="3"/>
    </row>
    <row r="751" spans="82:82">
      <c r="CD751" s="3"/>
    </row>
    <row r="752" spans="82:82">
      <c r="CD752" s="3"/>
    </row>
    <row r="753" spans="82:82">
      <c r="CD753" s="3"/>
    </row>
    <row r="754" spans="82:82">
      <c r="CD754" s="3"/>
    </row>
    <row r="755" spans="82:82">
      <c r="CD755" s="3"/>
    </row>
    <row r="756" spans="82:82">
      <c r="CD756" s="3"/>
    </row>
    <row r="757" spans="82:82">
      <c r="CD757" s="3"/>
    </row>
    <row r="758" spans="82:82">
      <c r="CD758" s="3"/>
    </row>
    <row r="759" spans="82:82">
      <c r="CD759" s="3"/>
    </row>
    <row r="760" spans="82:82">
      <c r="CD760" s="3"/>
    </row>
    <row r="761" spans="82:82">
      <c r="CD761" s="3"/>
    </row>
    <row r="762" spans="82:82">
      <c r="CD762" s="3"/>
    </row>
    <row r="763" spans="82:82">
      <c r="CD763" s="3"/>
    </row>
    <row r="764" spans="82:82">
      <c r="CD764" s="3"/>
    </row>
    <row r="765" spans="82:82">
      <c r="CD765" s="3"/>
    </row>
    <row r="766" spans="82:82">
      <c r="CD766" s="3"/>
    </row>
    <row r="767" spans="82:82">
      <c r="CD767" s="3"/>
    </row>
    <row r="768" spans="82:82">
      <c r="CD768" s="3"/>
    </row>
    <row r="769" spans="82:82">
      <c r="CD769" s="3"/>
    </row>
    <row r="770" spans="82:82">
      <c r="CD770" s="3"/>
    </row>
    <row r="771" spans="82:82">
      <c r="CD771" s="3"/>
    </row>
    <row r="772" spans="82:82">
      <c r="CD772" s="3"/>
    </row>
    <row r="773" spans="82:82">
      <c r="CD773" s="3"/>
    </row>
    <row r="774" spans="82:82">
      <c r="CD774" s="3"/>
    </row>
    <row r="775" spans="82:82">
      <c r="CD775" s="3"/>
    </row>
    <row r="776" spans="82:82">
      <c r="CD776" s="3"/>
    </row>
    <row r="777" spans="82:82">
      <c r="CD777" s="3"/>
    </row>
    <row r="778" spans="82:82">
      <c r="CD778" s="3"/>
    </row>
    <row r="779" spans="82:82">
      <c r="CD779" s="3"/>
    </row>
    <row r="780" spans="82:82">
      <c r="CD780" s="3"/>
    </row>
    <row r="781" spans="82:82">
      <c r="CD781" s="3"/>
    </row>
    <row r="782" spans="82:82">
      <c r="CD782" s="3"/>
    </row>
    <row r="783" spans="82:82">
      <c r="CD783" s="3"/>
    </row>
    <row r="784" spans="82:82">
      <c r="CD784" s="3"/>
    </row>
    <row r="785" spans="82:82">
      <c r="CD785" s="3"/>
    </row>
    <row r="786" spans="82:82">
      <c r="CD786" s="3"/>
    </row>
    <row r="787" spans="82:82">
      <c r="CD787" s="3"/>
    </row>
    <row r="788" spans="82:82">
      <c r="CD788" s="3"/>
    </row>
    <row r="789" spans="82:82">
      <c r="CD789" s="3"/>
    </row>
    <row r="790" spans="82:82">
      <c r="CD790" s="3"/>
    </row>
    <row r="791" spans="82:82">
      <c r="CD791" s="3"/>
    </row>
    <row r="792" spans="82:82">
      <c r="CD792" s="3"/>
    </row>
    <row r="793" spans="82:82">
      <c r="CD793" s="3"/>
    </row>
    <row r="794" spans="82:82">
      <c r="CD794" s="3"/>
    </row>
    <row r="795" spans="82:82">
      <c r="CD795" s="3"/>
    </row>
    <row r="796" spans="82:82">
      <c r="CD796" s="3"/>
    </row>
    <row r="797" spans="82:82">
      <c r="CD797" s="3"/>
    </row>
    <row r="798" spans="82:82">
      <c r="CD798" s="3"/>
    </row>
    <row r="799" spans="82:82">
      <c r="CD799" s="3"/>
    </row>
    <row r="800" spans="82:82">
      <c r="CD800" s="3"/>
    </row>
    <row r="801" spans="82:82">
      <c r="CD801" s="3"/>
    </row>
    <row r="802" spans="82:82">
      <c r="CD802" s="3"/>
    </row>
    <row r="803" spans="82:82">
      <c r="CD803" s="3"/>
    </row>
    <row r="804" spans="82:82">
      <c r="CD804" s="3"/>
    </row>
    <row r="805" spans="82:82">
      <c r="CD805" s="3"/>
    </row>
    <row r="806" spans="82:82">
      <c r="CD806" s="3"/>
    </row>
    <row r="807" spans="82:82">
      <c r="CD807" s="3"/>
    </row>
    <row r="808" spans="82:82">
      <c r="CD808" s="3"/>
    </row>
    <row r="809" spans="82:82">
      <c r="CD809" s="3"/>
    </row>
    <row r="810" spans="82:82">
      <c r="CD810" s="3"/>
    </row>
    <row r="811" spans="82:82">
      <c r="CD811" s="3"/>
    </row>
    <row r="812" spans="82:82">
      <c r="CD812" s="3"/>
    </row>
    <row r="813" spans="82:82">
      <c r="CD813" s="3"/>
    </row>
    <row r="814" spans="82:82">
      <c r="CD814" s="3"/>
    </row>
    <row r="815" spans="82:82">
      <c r="CD815" s="3"/>
    </row>
    <row r="816" spans="82:82">
      <c r="CD816" s="3"/>
    </row>
    <row r="817" spans="82:82">
      <c r="CD817" s="3"/>
    </row>
    <row r="818" spans="82:82">
      <c r="CD818" s="3"/>
    </row>
    <row r="819" spans="82:82">
      <c r="CD819" s="3"/>
    </row>
    <row r="820" spans="82:82">
      <c r="CD820" s="3"/>
    </row>
    <row r="821" spans="82:82">
      <c r="CD821" s="3"/>
    </row>
    <row r="822" spans="82:82">
      <c r="CD822" s="3"/>
    </row>
    <row r="823" spans="82:82">
      <c r="CD823" s="3"/>
    </row>
    <row r="824" spans="82:82">
      <c r="CD824" s="3"/>
    </row>
    <row r="825" spans="82:82">
      <c r="CD825" s="3"/>
    </row>
    <row r="826" spans="82:82">
      <c r="CD826" s="3"/>
    </row>
    <row r="827" spans="82:82">
      <c r="CD827" s="3"/>
    </row>
    <row r="828" spans="82:82">
      <c r="CD828" s="3"/>
    </row>
    <row r="829" spans="82:82">
      <c r="CD829" s="3"/>
    </row>
    <row r="830" spans="82:82">
      <c r="CD830" s="3"/>
    </row>
    <row r="831" spans="82:82">
      <c r="CD831" s="3"/>
    </row>
    <row r="832" spans="82:82">
      <c r="CD832" s="3"/>
    </row>
    <row r="833" spans="82:82">
      <c r="CD833" s="3"/>
    </row>
    <row r="834" spans="82:82">
      <c r="CD834" s="3"/>
    </row>
    <row r="835" spans="82:82">
      <c r="CD835" s="3"/>
    </row>
    <row r="836" spans="82:82">
      <c r="CD836" s="3"/>
    </row>
    <row r="837" spans="82:82">
      <c r="CD837" s="3"/>
    </row>
    <row r="838" spans="82:82">
      <c r="CD838" s="3"/>
    </row>
    <row r="839" spans="82:82">
      <c r="CD839" s="3"/>
    </row>
    <row r="840" spans="82:82">
      <c r="CD840" s="3"/>
    </row>
    <row r="841" spans="82:82">
      <c r="CD841" s="3"/>
    </row>
    <row r="842" spans="82:82">
      <c r="CD842" s="3"/>
    </row>
    <row r="843" spans="82:82">
      <c r="CD843" s="3"/>
    </row>
    <row r="844" spans="82:82">
      <c r="CD844" s="3"/>
    </row>
    <row r="845" spans="82:82">
      <c r="CD845" s="3"/>
    </row>
    <row r="846" spans="82:82">
      <c r="CD846" s="3"/>
    </row>
    <row r="847" spans="82:82">
      <c r="CD847" s="3"/>
    </row>
    <row r="848" spans="82:82">
      <c r="CD848" s="3"/>
    </row>
    <row r="849" spans="82:82">
      <c r="CD849" s="3"/>
    </row>
    <row r="850" spans="82:82">
      <c r="CD850" s="3"/>
    </row>
    <row r="851" spans="82:82">
      <c r="CD851" s="3"/>
    </row>
    <row r="852" spans="82:82">
      <c r="CD852" s="3"/>
    </row>
    <row r="853" spans="82:82">
      <c r="CD853" s="3"/>
    </row>
    <row r="854" spans="82:82">
      <c r="CD854" s="3"/>
    </row>
    <row r="855" spans="82:82">
      <c r="CD855" s="3"/>
    </row>
    <row r="856" spans="82:82">
      <c r="CD856" s="3"/>
    </row>
    <row r="857" spans="82:82">
      <c r="CD857" s="3"/>
    </row>
    <row r="858" spans="82:82">
      <c r="CD858" s="3"/>
    </row>
    <row r="859" spans="82:82">
      <c r="CD859" s="3"/>
    </row>
    <row r="860" spans="82:82">
      <c r="CD860" s="3"/>
    </row>
    <row r="861" spans="82:82">
      <c r="CD861" s="3"/>
    </row>
    <row r="862" spans="82:82">
      <c r="CD862" s="3"/>
    </row>
    <row r="863" spans="82:82">
      <c r="CD863" s="3"/>
    </row>
    <row r="864" spans="82:82">
      <c r="CD864" s="3"/>
    </row>
    <row r="865" spans="82:82">
      <c r="CD865" s="3"/>
    </row>
    <row r="866" spans="82:82">
      <c r="CD866" s="3"/>
    </row>
    <row r="867" spans="82:82">
      <c r="CD867" s="3"/>
    </row>
    <row r="868" spans="82:82">
      <c r="CD868" s="3"/>
    </row>
    <row r="869" spans="82:82">
      <c r="CD869" s="3"/>
    </row>
    <row r="870" spans="82:82">
      <c r="CD870" s="3"/>
    </row>
    <row r="871" spans="82:82">
      <c r="CD871" s="3"/>
    </row>
    <row r="872" spans="82:82">
      <c r="CD872" s="3"/>
    </row>
    <row r="873" spans="82:82">
      <c r="CD873" s="3"/>
    </row>
    <row r="874" spans="82:82">
      <c r="CD874" s="3"/>
    </row>
    <row r="875" spans="82:82">
      <c r="CD875" s="3"/>
    </row>
    <row r="876" spans="82:82">
      <c r="CD876" s="3"/>
    </row>
    <row r="877" spans="82:82">
      <c r="CD877" s="3"/>
    </row>
    <row r="878" spans="82:82">
      <c r="CD878" s="3"/>
    </row>
    <row r="879" spans="82:82">
      <c r="CD879" s="3"/>
    </row>
    <row r="880" spans="82:82">
      <c r="CD880" s="3"/>
    </row>
    <row r="881" spans="82:82">
      <c r="CD881" s="3"/>
    </row>
    <row r="882" spans="82:82">
      <c r="CD882" s="3"/>
    </row>
    <row r="883" spans="82:82">
      <c r="CD883" s="3"/>
    </row>
    <row r="884" spans="82:82">
      <c r="CD884" s="3"/>
    </row>
    <row r="885" spans="82:82">
      <c r="CD885" s="3"/>
    </row>
    <row r="886" spans="82:82">
      <c r="CD886" s="3"/>
    </row>
    <row r="887" spans="82:82">
      <c r="CD887" s="3"/>
    </row>
    <row r="888" spans="82:82">
      <c r="CD888" s="3"/>
    </row>
    <row r="889" spans="82:82">
      <c r="CD889" s="3"/>
    </row>
    <row r="890" spans="82:82">
      <c r="CD890" s="3"/>
    </row>
  </sheetData>
  <mergeCells count="100">
    <mergeCell ref="B74:D74"/>
    <mergeCell ref="B75:D75"/>
    <mergeCell ref="B76:D76"/>
    <mergeCell ref="B68:D68"/>
    <mergeCell ref="B69:D69"/>
    <mergeCell ref="B70:D70"/>
    <mergeCell ref="B71:D71"/>
    <mergeCell ref="B72:D72"/>
    <mergeCell ref="B73:D73"/>
    <mergeCell ref="B67:D67"/>
    <mergeCell ref="B54:D54"/>
    <mergeCell ref="B56:D56"/>
    <mergeCell ref="B57:D57"/>
    <mergeCell ref="B58:D58"/>
    <mergeCell ref="B59:D59"/>
    <mergeCell ref="B60:D60"/>
    <mergeCell ref="B61:D61"/>
    <mergeCell ref="B62:D62"/>
    <mergeCell ref="B63:D63"/>
    <mergeCell ref="B65:D65"/>
    <mergeCell ref="B66:D66"/>
    <mergeCell ref="B52:D52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40:D40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28:D28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16:D16"/>
    <mergeCell ref="B4:D4"/>
    <mergeCell ref="B5:D5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DA3:DA4"/>
    <mergeCell ref="BU3:BV3"/>
    <mergeCell ref="BW3:BZ3"/>
    <mergeCell ref="CA3:CD3"/>
    <mergeCell ref="CE3:CH3"/>
    <mergeCell ref="CI3:CL3"/>
    <mergeCell ref="CM3:CP3"/>
    <mergeCell ref="CV3:CV4"/>
    <mergeCell ref="CW3:CW4"/>
    <mergeCell ref="CX3:CX4"/>
    <mergeCell ref="CY3:CY4"/>
    <mergeCell ref="CZ3:CZ4"/>
    <mergeCell ref="BQ3:BT3"/>
    <mergeCell ref="Y3:AB3"/>
    <mergeCell ref="AC3:AF3"/>
    <mergeCell ref="AG3:AJ3"/>
    <mergeCell ref="AK3:AN3"/>
    <mergeCell ref="AO3:AR3"/>
    <mergeCell ref="AS3:AV3"/>
    <mergeCell ref="AW3:AZ3"/>
    <mergeCell ref="BA3:BD3"/>
    <mergeCell ref="BE3:BH3"/>
    <mergeCell ref="BI3:BL3"/>
    <mergeCell ref="BM3:BP3"/>
    <mergeCell ref="A1:W1"/>
    <mergeCell ref="A3:D3"/>
    <mergeCell ref="E3:H3"/>
    <mergeCell ref="I3:L3"/>
    <mergeCell ref="M3:P3"/>
    <mergeCell ref="Q3:T3"/>
    <mergeCell ref="U3:X3"/>
  </mergeCells>
  <pageMargins left="0" right="0" top="0.74803149606299213" bottom="0" header="0.31496062992125984" footer="0.31496062992125984"/>
  <pageSetup paperSize="9" scale="51" orientation="landscape" verticalDpi="0" r:id="rId1"/>
  <colBreaks count="2" manualBreakCount="2">
    <brk id="58" max="77" man="1"/>
    <brk id="10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fin</cp:lastModifiedBy>
  <cp:lastPrinted>2022-04-20T08:14:13Z</cp:lastPrinted>
  <dcterms:created xsi:type="dcterms:W3CDTF">2015-06-05T18:17:20Z</dcterms:created>
  <dcterms:modified xsi:type="dcterms:W3CDTF">2022-04-20T08:15:56Z</dcterms:modified>
</cp:coreProperties>
</file>