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n5\net\УТОЧНЕНИЕ 3\"/>
    </mc:Choice>
  </mc:AlternateContent>
  <bookViews>
    <workbookView xWindow="-120" yWindow="-120" windowWidth="28920" windowHeight="15990"/>
  </bookViews>
  <sheets>
    <sheet name="Бюджет_7" sheetId="1" r:id="rId1"/>
  </sheets>
  <definedNames>
    <definedName name="_xlnm.Print_Titles" localSheetId="0">Бюджет_7!$12:$12</definedName>
    <definedName name="_xlnm.Print_Area" localSheetId="0">Бюджет_7!$A$1:$T$55</definedName>
  </definedNames>
  <calcPr calcId="162913" iterate="1"/>
</workbook>
</file>

<file path=xl/calcChain.xml><?xml version="1.0" encoding="utf-8"?>
<calcChain xmlns="http://schemas.openxmlformats.org/spreadsheetml/2006/main">
  <c r="R46" i="1" l="1"/>
  <c r="T46" i="1" s="1"/>
  <c r="AA46" i="1"/>
  <c r="R52" i="1"/>
  <c r="R48" i="1"/>
  <c r="R49" i="1"/>
  <c r="R50" i="1"/>
  <c r="R47" i="1"/>
  <c r="R45" i="1" s="1"/>
  <c r="R44" i="1"/>
  <c r="R42" i="1"/>
  <c r="R41" i="1"/>
  <c r="R36" i="1"/>
  <c r="R37" i="1"/>
  <c r="R38" i="1"/>
  <c r="R39" i="1"/>
  <c r="R35" i="1"/>
  <c r="R32" i="1"/>
  <c r="R31" i="1"/>
  <c r="R28" i="1"/>
  <c r="R29" i="1"/>
  <c r="R27" i="1"/>
  <c r="R25" i="1"/>
  <c r="R24" i="1"/>
  <c r="R22" i="1"/>
  <c r="R21" i="1" s="1"/>
  <c r="R15" i="1"/>
  <c r="R16" i="1"/>
  <c r="R17" i="1"/>
  <c r="R18" i="1"/>
  <c r="R19" i="1"/>
  <c r="R20" i="1"/>
  <c r="R14" i="1"/>
  <c r="R53" i="1" l="1"/>
  <c r="R51" i="1"/>
  <c r="R13" i="1"/>
  <c r="AC54" i="1"/>
  <c r="AA54" i="1" s="1"/>
  <c r="AA53" i="1"/>
  <c r="Q52" i="1" s="1"/>
  <c r="Q53" i="1"/>
  <c r="AK52" i="1"/>
  <c r="AA52" i="1"/>
  <c r="AA51" i="1"/>
  <c r="AA50" i="1"/>
  <c r="Q49" i="1" s="1"/>
  <c r="T49" i="1" s="1"/>
  <c r="Q50" i="1"/>
  <c r="T50" i="1" s="1"/>
  <c r="AA49" i="1"/>
  <c r="Q48" i="1" s="1"/>
  <c r="AA48" i="1"/>
  <c r="Q47" i="1" s="1"/>
  <c r="T47" i="1" s="1"/>
  <c r="AA47" i="1"/>
  <c r="AA45" i="1"/>
  <c r="Q44" i="1" s="1"/>
  <c r="AA44" i="1"/>
  <c r="R43" i="1"/>
  <c r="AA43" i="1"/>
  <c r="AA42" i="1"/>
  <c r="Q41" i="1" s="1"/>
  <c r="Q42" i="1"/>
  <c r="T42" i="1" s="1"/>
  <c r="AA41" i="1"/>
  <c r="AA40" i="1"/>
  <c r="Q39" i="1" s="1"/>
  <c r="T39" i="1" s="1"/>
  <c r="S40" i="1"/>
  <c r="R40" i="1"/>
  <c r="AA39" i="1"/>
  <c r="Q38" i="1" s="1"/>
  <c r="AA38" i="1"/>
  <c r="Q37" i="1" s="1"/>
  <c r="T37" i="1" s="1"/>
  <c r="AA37" i="1"/>
  <c r="Q36" i="1" s="1"/>
  <c r="AA36" i="1"/>
  <c r="Q35" i="1" s="1"/>
  <c r="AA35" i="1"/>
  <c r="AA34" i="1"/>
  <c r="Q32" i="1" s="1"/>
  <c r="AA33" i="1"/>
  <c r="T33" i="1"/>
  <c r="AA32" i="1"/>
  <c r="AA31" i="1"/>
  <c r="Q29" i="1" s="1"/>
  <c r="T29" i="1" s="1"/>
  <c r="Q31" i="1"/>
  <c r="AA30" i="1"/>
  <c r="Q28" i="1" s="1"/>
  <c r="AA29" i="1"/>
  <c r="Q27" i="1" s="1"/>
  <c r="T27" i="1" s="1"/>
  <c r="AA28" i="1"/>
  <c r="AA27" i="1"/>
  <c r="Q25" i="1" s="1"/>
  <c r="AA26" i="1"/>
  <c r="Q24" i="1" s="1"/>
  <c r="Q23" i="1" s="1"/>
  <c r="AA25" i="1"/>
  <c r="AA24" i="1"/>
  <c r="Q22" i="1" s="1"/>
  <c r="Q21" i="1" s="1"/>
  <c r="AA23" i="1"/>
  <c r="AA22" i="1"/>
  <c r="T21" i="1"/>
  <c r="AA21" i="1"/>
  <c r="AA20" i="1"/>
  <c r="AA19" i="1"/>
  <c r="Q17" i="1" s="1"/>
  <c r="AA18" i="1"/>
  <c r="Q16" i="1" s="1"/>
  <c r="AA17" i="1"/>
  <c r="T17" i="1"/>
  <c r="AA16" i="1"/>
  <c r="Q14" i="1" s="1"/>
  <c r="T14" i="1" s="1"/>
  <c r="AA15" i="1"/>
  <c r="Q15" i="1" l="1"/>
  <c r="T15" i="1" s="1"/>
  <c r="Q19" i="1"/>
  <c r="T19" i="1" s="1"/>
  <c r="Q20" i="1"/>
  <c r="T20" i="1" s="1"/>
  <c r="Q30" i="1"/>
  <c r="Q18" i="1"/>
  <c r="T18" i="1" s="1"/>
  <c r="Q26" i="1"/>
  <c r="T25" i="1"/>
  <c r="T53" i="1"/>
  <c r="T54" i="1"/>
  <c r="T52" i="1"/>
  <c r="T48" i="1"/>
  <c r="R34" i="1"/>
  <c r="T35" i="1"/>
  <c r="R30" i="1"/>
  <c r="T30" i="1" s="1"/>
  <c r="R23" i="1"/>
  <c r="T23" i="1" s="1"/>
  <c r="T44" i="1"/>
  <c r="Q43" i="1"/>
  <c r="T32" i="1"/>
  <c r="T38" i="1"/>
  <c r="T41" i="1"/>
  <c r="Q40" i="1"/>
  <c r="T40" i="1" s="1"/>
  <c r="T24" i="1"/>
  <c r="T36" i="1"/>
  <c r="T43" i="1"/>
  <c r="T28" i="1"/>
  <c r="Q34" i="1"/>
  <c r="Q45" i="1"/>
  <c r="T45" i="1" s="1"/>
  <c r="R26" i="1"/>
  <c r="T16" i="1"/>
  <c r="T22" i="1"/>
  <c r="T31" i="1"/>
  <c r="Q51" i="1"/>
  <c r="T51" i="1" s="1"/>
  <c r="Q13" i="1" l="1"/>
  <c r="T13" i="1" s="1"/>
  <c r="T26" i="1"/>
  <c r="T34" i="1"/>
  <c r="Q55" i="1"/>
  <c r="R55" i="1"/>
  <c r="T55" i="1" l="1"/>
</calcChain>
</file>

<file path=xl/sharedStrings.xml><?xml version="1.0" encoding="utf-8"?>
<sst xmlns="http://schemas.openxmlformats.org/spreadsheetml/2006/main" count="734" uniqueCount="95">
  <si>
    <t>Приложение №3</t>
  </si>
  <si>
    <t>к Решению Хурала представителей</t>
  </si>
  <si>
    <t>изменений в бюджет городского округа</t>
  </si>
  <si>
    <t xml:space="preserve">г. Ак-Довурак на 2025 год и на плановый </t>
  </si>
  <si>
    <t>период 2026-2027 годов"</t>
  </si>
  <si>
    <t>РАСПРЕДЕЛЕНИЕ</t>
  </si>
  <si>
    <t>БЮДЖЕТНЫХ АССИГНОВАНИЙ ЗА 2025 ГОД</t>
  </si>
  <si>
    <t>ПО РАЗДЕЛАМ И ПОДРАЗДЕЛАМ  РАСХОДОВ</t>
  </si>
  <si>
    <t>(тыс.руб)</t>
  </si>
  <si>
    <t>РзПр1</t>
  </si>
  <si>
    <t>Наименование</t>
  </si>
  <si>
    <t>ВР</t>
  </si>
  <si>
    <t>КЭСР1</t>
  </si>
  <si>
    <t>КЭСР2</t>
  </si>
  <si>
    <t>Код главы</t>
  </si>
  <si>
    <t>Раздел</t>
  </si>
  <si>
    <t>Подраздел</t>
  </si>
  <si>
    <t>ЦСР</t>
  </si>
  <si>
    <t xml:space="preserve">ВР </t>
  </si>
  <si>
    <t>КЭСР</t>
  </si>
  <si>
    <t>Первоначаль. план</t>
  </si>
  <si>
    <t>Уточненный план</t>
  </si>
  <si>
    <t xml:space="preserve">Отклонение </t>
  </si>
  <si>
    <t>План</t>
  </si>
  <si>
    <t>Профинснсировано</t>
  </si>
  <si>
    <t>Кассовый расход</t>
  </si>
  <si>
    <t>% исполнения</t>
  </si>
  <si>
    <t>1</t>
  </si>
  <si>
    <t>2</t>
  </si>
  <si>
    <t>3</t>
  </si>
  <si>
    <t>4</t>
  </si>
  <si>
    <t>5</t>
  </si>
  <si>
    <t>6</t>
  </si>
  <si>
    <t>7=5/4</t>
  </si>
  <si>
    <t>8=6/4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</si>
  <si>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</si>
  <si>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</si>
  <si>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</si>
  <si>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</si>
  <si>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</si>
  <si>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</si>
  <si>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</si>
  <si>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</si>
  <si>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</si>
  <si>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</si>
  <si>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</si>
  <si>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</si>
  <si>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</si>
  <si>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</si>
  <si>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</si>
  <si>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</si>
  <si>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</si>
  <si>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</si>
  <si>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</si>
  <si>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</si>
  <si>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</si>
  <si>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</si>
  <si>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</si>
  <si>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</si>
  <si>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</si>
  <si>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 и оздоровление детей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</si>
  <si>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</si>
  <si>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</si>
  <si>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</si>
  <si>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</si>
  <si>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</si>
  <si>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>Другие вопросы в области здравоохранения</t>
  </si>
  <si>
    <t>Социальная политика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</si>
  <si>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</si>
  <si>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</si>
  <si>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</si>
  <si>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</si>
  <si>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</si>
  <si>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</si>
  <si>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СРЕДСТВА МАССОВОЙ ИНФОРМАЦИИ</t>
  </si>
  <si>
    <t>Периодическая печать и издательства</t>
  </si>
  <si>
    <t>ВСЕГО</t>
  </si>
  <si>
    <t xml:space="preserve">от        декабря 2025 года  №       "О внесении  </t>
  </si>
  <si>
    <t>РзПр2</t>
  </si>
  <si>
    <t>операции сектора государст-венного управления</t>
  </si>
  <si>
    <t>13</t>
  </si>
  <si>
    <t>02</t>
  </si>
  <si>
    <t>03</t>
  </si>
  <si>
    <t>04</t>
  </si>
  <si>
    <t>05</t>
  </si>
  <si>
    <t>06</t>
  </si>
  <si>
    <t>11</t>
  </si>
  <si>
    <t>14</t>
  </si>
  <si>
    <t>09</t>
  </si>
  <si>
    <t>12</t>
  </si>
  <si>
    <t>01</t>
  </si>
  <si>
    <t>07</t>
  </si>
  <si>
    <t>Пенсионное обеспечение</t>
  </si>
  <si>
    <t>,0.02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</si>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</sst>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0000"/>
    <numFmt numFmtId="165" formatCode="#\ ##0.00;[Red]\-#\ ##0.00;0.00"/>
    <numFmt numFmtId="166" formatCode="00;[Red]\-00;&quot;&quot;"/>
    <numFmt numFmtId="167" formatCode="0000000;[Red]\-0000000;&quot;&quot;"/>
    <numFmt numFmtId="168" formatCode="0.0"/>
    <numFmt numFmtId="169" formatCode="00"/>
    <numFmt numFmtId="170" formatCode="#\ ##0.0;[Red]\-#\ ##0.0;0.0"/>
    <numFmt numFmtId="171" formatCode="#,##0.00;[Red]\-#,##0.00;0.00"/>
    <numFmt numFmtId="172" formatCode="#,##0.00_ ;[Red]\-#,##0.00\ "/>
  </numFmts>
  <fonts count="14" x14ac:knownFonts="1">
    <font>
      <sz val="10"/>
      <name val="Arial"/>
      <charset val="204"/>
    </font>
    <font>
      <sz val="10"/>
      <name val="Times New Roman"/>
      <charset val="204"/>
    </font>
    <font>
      <b/>
      <sz val="8"/>
      <name val="Times New Roman"/>
      <charset val="204"/>
    </font>
    <font>
      <b/>
      <sz val="10"/>
      <name val="Times New Roman"/>
      <charset val="204"/>
    </font>
    <font>
      <b/>
      <sz val="16"/>
      <name val="Times New Roman"/>
      <charset val="204"/>
    </font>
    <font>
      <sz val="16"/>
      <name val="Times New Roman"/>
      <charset val="204"/>
    </font>
    <font>
      <sz val="8"/>
      <name val="Times New Roman"/>
      <charset val="204"/>
    </font>
    <font>
      <sz val="8"/>
      <name val="Arial"/>
      <charset val="204"/>
    </font>
    <font>
      <b/>
      <sz val="8"/>
      <name val="Arial"/>
      <charset val="204"/>
    </font>
    <font>
      <b/>
      <sz val="10"/>
      <name val="Arial"/>
      <charset val="204"/>
    </font>
    <font>
      <sz val="10"/>
      <name val="Arial Cyr"/>
      <charset val="204"/>
    </font>
    <font>
      <sz val="10"/>
      <name val="Arial"/>
      <charset val="204"/>
    </font>
    <font>
      <b/>
      <i/>
      <sz val="8"/>
      <name val="Arial"/>
      <charset val="204"/>
    </font>
    <font>
      <b/>
      <sz val="9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4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1" fillId="0" borderId="0"/>
    <xf numFmtId="0" fontId="11" fillId="0" borderId="0"/>
    <xf numFmtId="0" fontId="10" fillId="0" borderId="0"/>
  </cellStyleXfs>
  <cellXfs count="17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NumberFormat="1" applyFont="1" applyFill="1" applyAlignment="1" applyProtection="1">
      <protection hidden="1"/>
    </xf>
    <xf numFmtId="0" fontId="3" fillId="0" borderId="0" xfId="0" applyNumberFormat="1" applyFont="1" applyFill="1" applyAlignment="1" applyProtection="1">
      <protection hidden="1"/>
    </xf>
    <xf numFmtId="0" fontId="1" fillId="0" borderId="0" xfId="0" applyFont="1" applyFill="1" applyAlignment="1" applyProtection="1">
      <protection hidden="1"/>
    </xf>
    <xf numFmtId="0" fontId="1" fillId="0" borderId="0" xfId="0" applyFont="1" applyProtection="1">
      <protection hidden="1"/>
    </xf>
    <xf numFmtId="0" fontId="3" fillId="0" borderId="0" xfId="0" applyNumberFormat="1" applyFont="1" applyFill="1" applyAlignment="1" applyProtection="1">
      <alignment horizontal="centerContinuous" vertical="center"/>
      <protection hidden="1"/>
    </xf>
    <xf numFmtId="0" fontId="1" fillId="0" borderId="0" xfId="0" applyNumberFormat="1" applyFont="1" applyFill="1" applyAlignment="1" applyProtection="1">
      <alignment horizontal="centerContinuous"/>
      <protection hidden="1"/>
    </xf>
    <xf numFmtId="0" fontId="1" fillId="0" borderId="0" xfId="0" applyNumberFormat="1" applyFont="1" applyFill="1" applyAlignment="1" applyProtection="1">
      <alignment horizontal="center"/>
      <protection hidden="1"/>
    </xf>
    <xf numFmtId="0" fontId="4" fillId="0" borderId="0" xfId="0" applyNumberFormat="1" applyFont="1" applyFill="1" applyAlignment="1" applyProtection="1">
      <alignment horizontal="centerContinuous" vertical="center"/>
      <protection hidden="1"/>
    </xf>
    <xf numFmtId="0" fontId="5" fillId="0" borderId="0" xfId="0" applyNumberFormat="1" applyFont="1" applyFill="1" applyAlignment="1" applyProtection="1">
      <alignment horizontal="centerContinuous" vertical="center"/>
      <protection hidden="1"/>
    </xf>
    <xf numFmtId="0" fontId="5" fillId="0" borderId="0" xfId="0" applyNumberFormat="1" applyFont="1" applyFill="1" applyAlignment="1" applyProtection="1">
      <alignment horizontal="center" vertical="center"/>
      <protection hidden="1"/>
    </xf>
    <xf numFmtId="0" fontId="4" fillId="0" borderId="0" xfId="0" applyNumberFormat="1" applyFont="1" applyFill="1" applyAlignment="1" applyProtection="1">
      <alignment horizontal="center" vertical="center"/>
      <protection hidden="1"/>
    </xf>
    <xf numFmtId="0" fontId="6" fillId="0" borderId="0" xfId="0" applyNumberFormat="1" applyFont="1" applyFill="1" applyAlignment="1" applyProtection="1">
      <alignment vertical="top" wrapText="1"/>
      <protection hidden="1"/>
    </xf>
    <xf numFmtId="0" fontId="2" fillId="0" borderId="0" xfId="0" applyNumberFormat="1" applyFont="1" applyFill="1" applyBorder="1" applyAlignment="1" applyProtection="1">
      <protection hidden="1"/>
    </xf>
    <xf numFmtId="0" fontId="2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NumberFormat="1" applyFont="1" applyFill="1" applyBorder="1" applyAlignment="1" applyProtection="1">
      <protection hidden="1"/>
    </xf>
    <xf numFmtId="164" fontId="7" fillId="0" borderId="2" xfId="0" applyNumberFormat="1" applyFont="1" applyBorder="1" applyAlignment="1" applyProtection="1">
      <alignment wrapText="1"/>
      <protection hidden="1"/>
    </xf>
    <xf numFmtId="164" fontId="7" fillId="2" borderId="2" xfId="0" applyNumberFormat="1" applyFont="1" applyFill="1" applyBorder="1" applyAlignment="1" applyProtection="1">
      <alignment wrapText="1"/>
      <protection hidden="1"/>
    </xf>
    <xf numFmtId="164" fontId="7" fillId="0" borderId="3" xfId="0" applyNumberFormat="1" applyFont="1" applyBorder="1" applyAlignment="1" applyProtection="1">
      <alignment wrapText="1"/>
      <protection hidden="1"/>
    </xf>
    <xf numFmtId="164" fontId="7" fillId="0" borderId="3" xfId="0" applyNumberFormat="1" applyFont="1" applyFill="1" applyBorder="1" applyAlignment="1" applyProtection="1">
      <alignment wrapText="1"/>
      <protection hidden="1"/>
    </xf>
    <xf numFmtId="164" fontId="7" fillId="2" borderId="3" xfId="0" applyNumberFormat="1" applyFont="1" applyFill="1" applyBorder="1" applyAlignment="1" applyProtection="1">
      <alignment wrapText="1"/>
      <protection hidden="1"/>
    </xf>
    <xf numFmtId="0" fontId="6" fillId="0" borderId="0" xfId="0" applyNumberFormat="1" applyFont="1" applyFill="1" applyAlignment="1" applyProtection="1">
      <protection hidden="1"/>
    </xf>
    <xf numFmtId="164" fontId="7" fillId="0" borderId="4" xfId="0" applyNumberFormat="1" applyFont="1" applyBorder="1" applyAlignment="1" applyProtection="1">
      <alignment wrapText="1"/>
      <protection hidden="1"/>
    </xf>
    <xf numFmtId="164" fontId="7" fillId="0" borderId="4" xfId="0" applyNumberFormat="1" applyFont="1" applyFill="1" applyBorder="1" applyAlignment="1" applyProtection="1">
      <alignment wrapText="1"/>
      <protection hidden="1"/>
    </xf>
    <xf numFmtId="165" fontId="8" fillId="0" borderId="5" xfId="0" applyNumberFormat="1" applyFont="1" applyBorder="1" applyProtection="1">
      <protection hidden="1"/>
    </xf>
    <xf numFmtId="165" fontId="8" fillId="0" borderId="5" xfId="0" applyNumberFormat="1" applyFont="1" applyFill="1" applyBorder="1" applyProtection="1">
      <protection hidden="1"/>
    </xf>
    <xf numFmtId="166" fontId="7" fillId="2" borderId="6" xfId="0" applyNumberFormat="1" applyFont="1" applyFill="1" applyBorder="1" applyProtection="1">
      <protection hidden="1"/>
    </xf>
    <xf numFmtId="166" fontId="7" fillId="0" borderId="7" xfId="0" applyNumberFormat="1" applyFont="1" applyFill="1" applyBorder="1" applyProtection="1">
      <protection hidden="1"/>
    </xf>
    <xf numFmtId="166" fontId="7" fillId="2" borderId="7" xfId="0" applyNumberFormat="1" applyFont="1" applyFill="1" applyBorder="1" applyProtection="1">
      <protection hidden="1"/>
    </xf>
    <xf numFmtId="165" fontId="2" fillId="2" borderId="1" xfId="0" applyNumberFormat="1" applyFont="1" applyFill="1" applyBorder="1" applyAlignment="1" applyProtection="1">
      <protection hidden="1"/>
    </xf>
    <xf numFmtId="166" fontId="7" fillId="0" borderId="8" xfId="0" applyNumberFormat="1" applyFont="1" applyFill="1" applyBorder="1" applyProtection="1">
      <protection hidden="1"/>
    </xf>
    <xf numFmtId="0" fontId="1" fillId="0" borderId="0" xfId="0" applyFont="1" applyFill="1" applyProtection="1">
      <protection hidden="1"/>
    </xf>
    <xf numFmtId="165" fontId="8" fillId="0" borderId="9" xfId="0" applyNumberFormat="1" applyFont="1" applyFill="1" applyBorder="1" applyProtection="1">
      <protection hidden="1"/>
    </xf>
    <xf numFmtId="0" fontId="9" fillId="0" borderId="0" xfId="1" applyNumberFormat="1" applyFont="1" applyFill="1" applyAlignment="1" applyProtection="1">
      <protection hidden="1"/>
    </xf>
    <xf numFmtId="0" fontId="11" fillId="0" borderId="0" xfId="1" applyProtection="1">
      <protection hidden="1"/>
    </xf>
    <xf numFmtId="0" fontId="0" fillId="0" borderId="0" xfId="1" applyNumberFormat="1" applyFont="1" applyFill="1" applyAlignment="1" applyProtection="1">
      <alignment horizontal="centerContinuous"/>
      <protection hidden="1"/>
    </xf>
    <xf numFmtId="0" fontId="7" fillId="0" borderId="0" xfId="1" applyNumberFormat="1" applyFont="1" applyFill="1" applyAlignment="1" applyProtection="1">
      <alignment horizontal="centerContinuous" vertical="center"/>
      <protection hidden="1"/>
    </xf>
    <xf numFmtId="0" fontId="8" fillId="0" borderId="0" xfId="1" applyNumberFormat="1" applyFont="1" applyFill="1" applyAlignment="1" applyProtection="1">
      <alignment horizontal="centerContinuous" vertical="center"/>
      <protection hidden="1"/>
    </xf>
    <xf numFmtId="0" fontId="7" fillId="0" borderId="0" xfId="1" applyNumberFormat="1" applyFont="1" applyFill="1" applyAlignment="1" applyProtection="1">
      <alignment vertical="top" wrapText="1"/>
      <protection hidden="1"/>
    </xf>
    <xf numFmtId="0" fontId="1" fillId="0" borderId="0" xfId="0" applyFont="1" applyFill="1" applyAlignment="1">
      <alignment horizontal="left"/>
    </xf>
    <xf numFmtId="0" fontId="1" fillId="0" borderId="1" xfId="0" applyFont="1" applyBorder="1"/>
    <xf numFmtId="0" fontId="8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11" xfId="0" applyNumberFormat="1" applyFont="1" applyFill="1" applyBorder="1" applyAlignment="1" applyProtection="1">
      <alignment horizontal="center" vertical="center"/>
      <protection hidden="1"/>
    </xf>
    <xf numFmtId="168" fontId="6" fillId="2" borderId="1" xfId="0" applyNumberFormat="1" applyFont="1" applyFill="1" applyBorder="1" applyAlignment="1" applyProtection="1">
      <protection hidden="1"/>
    </xf>
    <xf numFmtId="0" fontId="3" fillId="0" borderId="12" xfId="0" applyFont="1" applyFill="1" applyBorder="1" applyAlignment="1" applyProtection="1">
      <alignment horizontal="center" vertical="center" wrapText="1"/>
      <protection hidden="1"/>
    </xf>
    <xf numFmtId="168" fontId="6" fillId="0" borderId="1" xfId="0" applyNumberFormat="1" applyFont="1" applyFill="1" applyBorder="1" applyAlignment="1" applyProtection="1"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0" fontId="3" fillId="3" borderId="13" xfId="0" applyNumberFormat="1" applyFont="1" applyFill="1" applyBorder="1" applyAlignment="1" applyProtection="1">
      <alignment horizontal="left" vertical="center" wrapText="1"/>
      <protection hidden="1"/>
    </xf>
    <xf numFmtId="0" fontId="1" fillId="0" borderId="13" xfId="0" applyNumberFormat="1" applyFont="1" applyFill="1" applyBorder="1" applyAlignment="1" applyProtection="1">
      <alignment horizontal="left" vertical="center" wrapText="1"/>
      <protection hidden="1"/>
    </xf>
    <xf numFmtId="168" fontId="2" fillId="2" borderId="1" xfId="0" applyNumberFormat="1" applyFont="1" applyFill="1" applyBorder="1" applyAlignment="1" applyProtection="1">
      <protection hidden="1"/>
    </xf>
    <xf numFmtId="0" fontId="1" fillId="0" borderId="14" xfId="0" applyNumberFormat="1" applyFont="1" applyFill="1" applyBorder="1" applyAlignment="1" applyProtection="1">
      <alignment horizontal="left" vertical="center" wrapText="1"/>
      <protection hidden="1"/>
    </xf>
    <xf numFmtId="165" fontId="8" fillId="0" borderId="5" xfId="0" applyNumberFormat="1" applyFont="1" applyFill="1" applyBorder="1" applyAlignment="1" applyProtection="1">
      <protection hidden="1"/>
    </xf>
    <xf numFmtId="0" fontId="8" fillId="0" borderId="12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12" xfId="0" applyNumberFormat="1" applyFont="1" applyFill="1" applyBorder="1" applyAlignment="1" applyProtection="1">
      <alignment horizontal="center" vertical="center"/>
      <protection hidden="1"/>
    </xf>
    <xf numFmtId="0" fontId="8" fillId="0" borderId="16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17" xfId="0" applyNumberFormat="1" applyFont="1" applyFill="1" applyBorder="1" applyAlignment="1" applyProtection="1">
      <alignment horizontal="center" vertical="center"/>
      <protection hidden="1"/>
    </xf>
    <xf numFmtId="0" fontId="8" fillId="0" borderId="17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18" xfId="0" applyNumberFormat="1" applyFont="1" applyFill="1" applyBorder="1" applyAlignment="1" applyProtection="1">
      <alignment horizontal="center" vertical="center"/>
      <protection hidden="1"/>
    </xf>
    <xf numFmtId="0" fontId="3" fillId="0" borderId="16" xfId="0" applyFont="1" applyFill="1" applyBorder="1" applyAlignment="1" applyProtection="1">
      <alignment horizontal="center" vertical="center"/>
      <protection hidden="1"/>
    </xf>
    <xf numFmtId="165" fontId="7" fillId="0" borderId="6" xfId="0" applyNumberFormat="1" applyFont="1" applyFill="1" applyBorder="1" applyAlignment="1" applyProtection="1">
      <protection hidden="1"/>
    </xf>
    <xf numFmtId="10" fontId="7" fillId="0" borderId="6" xfId="0" applyNumberFormat="1" applyFont="1" applyFill="1" applyBorder="1" applyAlignment="1" applyProtection="1">
      <protection hidden="1"/>
    </xf>
    <xf numFmtId="10" fontId="7" fillId="0" borderId="16" xfId="0" applyNumberFormat="1" applyFont="1" applyFill="1" applyBorder="1" applyAlignment="1" applyProtection="1">
      <protection hidden="1"/>
    </xf>
    <xf numFmtId="166" fontId="1" fillId="0" borderId="1" xfId="0" applyNumberFormat="1" applyFont="1" applyBorder="1" applyProtection="1">
      <protection hidden="1"/>
    </xf>
    <xf numFmtId="0" fontId="3" fillId="0" borderId="19" xfId="0" applyFont="1" applyFill="1" applyBorder="1" applyAlignment="1" applyProtection="1">
      <alignment horizontal="center" vertical="center"/>
      <protection hidden="1"/>
    </xf>
    <xf numFmtId="165" fontId="7" fillId="0" borderId="7" xfId="0" applyNumberFormat="1" applyFont="1" applyFill="1" applyBorder="1" applyAlignment="1" applyProtection="1">
      <protection hidden="1"/>
    </xf>
    <xf numFmtId="10" fontId="7" fillId="0" borderId="7" xfId="0" applyNumberFormat="1" applyFont="1" applyFill="1" applyBorder="1" applyAlignment="1" applyProtection="1">
      <protection hidden="1"/>
    </xf>
    <xf numFmtId="10" fontId="7" fillId="0" borderId="19" xfId="0" applyNumberFormat="1" applyFont="1" applyFill="1" applyBorder="1" applyAlignment="1" applyProtection="1">
      <protection hidden="1"/>
    </xf>
    <xf numFmtId="169" fontId="3" fillId="3" borderId="1" xfId="0" applyNumberFormat="1" applyFont="1" applyFill="1" applyBorder="1" applyAlignment="1" applyProtection="1">
      <alignment horizontal="center" vertical="center"/>
      <protection hidden="1"/>
    </xf>
    <xf numFmtId="165" fontId="3" fillId="3" borderId="19" xfId="0" applyNumberFormat="1" applyFont="1" applyFill="1" applyBorder="1" applyAlignment="1" applyProtection="1">
      <alignment horizontal="center" vertical="center"/>
      <protection hidden="1"/>
    </xf>
    <xf numFmtId="165" fontId="7" fillId="4" borderId="16" xfId="0" applyNumberFormat="1" applyFont="1" applyFill="1" applyBorder="1" applyAlignment="1" applyProtection="1">
      <protection hidden="1"/>
    </xf>
    <xf numFmtId="169" fontId="1" fillId="0" borderId="1" xfId="0" applyNumberFormat="1" applyFont="1" applyFill="1" applyBorder="1" applyAlignment="1" applyProtection="1">
      <alignment horizontal="center" vertical="center"/>
      <protection hidden="1"/>
    </xf>
    <xf numFmtId="165" fontId="1" fillId="0" borderId="19" xfId="0" applyNumberFormat="1" applyFont="1" applyFill="1" applyBorder="1" applyAlignment="1" applyProtection="1">
      <alignment horizontal="center" vertical="center"/>
      <protection hidden="1"/>
    </xf>
    <xf numFmtId="165" fontId="7" fillId="5" borderId="19" xfId="0" applyNumberFormat="1" applyFont="1" applyFill="1" applyBorder="1" applyAlignment="1" applyProtection="1">
      <protection hidden="1"/>
    </xf>
    <xf numFmtId="165" fontId="7" fillId="4" borderId="19" xfId="0" applyNumberFormat="1" applyFont="1" applyFill="1" applyBorder="1" applyAlignment="1" applyProtection="1">
      <protection hidden="1"/>
    </xf>
    <xf numFmtId="165" fontId="3" fillId="0" borderId="1" xfId="0" applyNumberFormat="1" applyFont="1" applyBorder="1" applyProtection="1">
      <protection hidden="1"/>
    </xf>
    <xf numFmtId="169" fontId="1" fillId="0" borderId="20" xfId="0" applyNumberFormat="1" applyFont="1" applyFill="1" applyBorder="1" applyAlignment="1" applyProtection="1">
      <alignment horizontal="center" vertical="center"/>
      <protection hidden="1"/>
    </xf>
    <xf numFmtId="165" fontId="1" fillId="0" borderId="21" xfId="0" applyNumberFormat="1" applyFont="1" applyFill="1" applyBorder="1" applyAlignment="1" applyProtection="1">
      <alignment horizontal="center" vertical="center"/>
      <protection hidden="1"/>
    </xf>
    <xf numFmtId="165" fontId="3" fillId="0" borderId="24" xfId="0" applyNumberFormat="1" applyFont="1" applyFill="1" applyBorder="1" applyAlignment="1" applyProtection="1">
      <alignment horizontal="center" vertical="center"/>
      <protection hidden="1"/>
    </xf>
    <xf numFmtId="165" fontId="7" fillId="0" borderId="8" xfId="0" applyNumberFormat="1" applyFont="1" applyFill="1" applyBorder="1" applyAlignment="1" applyProtection="1">
      <protection hidden="1"/>
    </xf>
    <xf numFmtId="170" fontId="3" fillId="0" borderId="1" xfId="0" applyNumberFormat="1" applyFont="1" applyFill="1" applyBorder="1" applyAlignment="1" applyProtection="1">
      <protection hidden="1"/>
    </xf>
    <xf numFmtId="10" fontId="7" fillId="0" borderId="8" xfId="0" applyNumberFormat="1" applyFont="1" applyFill="1" applyBorder="1" applyAlignment="1" applyProtection="1">
      <protection hidden="1"/>
    </xf>
    <xf numFmtId="10" fontId="7" fillId="0" borderId="18" xfId="0" applyNumberFormat="1" applyFont="1" applyFill="1" applyBorder="1" applyAlignment="1" applyProtection="1">
      <protection hidden="1"/>
    </xf>
    <xf numFmtId="165" fontId="8" fillId="0" borderId="9" xfId="0" applyNumberFormat="1" applyFont="1" applyFill="1" applyBorder="1" applyAlignment="1" applyProtection="1">
      <protection hidden="1"/>
    </xf>
    <xf numFmtId="10" fontId="8" fillId="0" borderId="9" xfId="0" applyNumberFormat="1" applyFont="1" applyFill="1" applyBorder="1" applyAlignment="1" applyProtection="1">
      <protection hidden="1"/>
    </xf>
    <xf numFmtId="10" fontId="8" fillId="0" borderId="25" xfId="0" applyNumberFormat="1" applyFont="1" applyFill="1" applyBorder="1" applyAlignment="1" applyProtection="1">
      <protection hidden="1"/>
    </xf>
    <xf numFmtId="165" fontId="1" fillId="0" borderId="1" xfId="0" applyNumberFormat="1" applyFont="1" applyBorder="1" applyProtection="1">
      <protection hidden="1"/>
    </xf>
    <xf numFmtId="170" fontId="3" fillId="0" borderId="1" xfId="0" applyNumberFormat="1" applyFont="1" applyBorder="1" applyProtection="1">
      <protection hidden="1"/>
    </xf>
    <xf numFmtId="164" fontId="7" fillId="0" borderId="2" xfId="0" applyNumberFormat="1" applyFont="1" applyFill="1" applyBorder="1" applyAlignment="1" applyProtection="1">
      <alignment vertical="center" wrapText="1"/>
      <protection hidden="1"/>
    </xf>
    <xf numFmtId="166" fontId="7" fillId="0" borderId="6" xfId="0" applyNumberFormat="1" applyFont="1" applyFill="1" applyBorder="1" applyAlignment="1" applyProtection="1">
      <protection hidden="1"/>
    </xf>
    <xf numFmtId="164" fontId="7" fillId="0" borderId="3" xfId="0" applyNumberFormat="1" applyFont="1" applyFill="1" applyBorder="1" applyAlignment="1" applyProtection="1">
      <alignment vertical="center" wrapText="1"/>
      <protection hidden="1"/>
    </xf>
    <xf numFmtId="166" fontId="7" fillId="0" borderId="7" xfId="0" applyNumberFormat="1" applyFont="1" applyFill="1" applyBorder="1" applyAlignment="1" applyProtection="1">
      <protection hidden="1"/>
    </xf>
    <xf numFmtId="164" fontId="7" fillId="0" borderId="4" xfId="0" applyNumberFormat="1" applyFont="1" applyFill="1" applyBorder="1" applyAlignment="1" applyProtection="1">
      <alignment vertical="center" wrapText="1"/>
      <protection hidden="1"/>
    </xf>
    <xf numFmtId="166" fontId="7" fillId="0" borderId="8" xfId="0" applyNumberFormat="1" applyFont="1" applyFill="1" applyBorder="1" applyAlignment="1" applyProtection="1">
      <protection hidden="1"/>
    </xf>
    <xf numFmtId="165" fontId="8" fillId="0" borderId="5" xfId="0" applyNumberFormat="1" applyFont="1" applyFill="1" applyBorder="1" applyAlignment="1" applyProtection="1">
      <alignment vertical="center"/>
      <protection hidden="1"/>
    </xf>
    <xf numFmtId="164" fontId="7" fillId="0" borderId="2" xfId="0" applyNumberFormat="1" applyFont="1" applyFill="1" applyBorder="1" applyAlignment="1" applyProtection="1">
      <alignment wrapText="1"/>
      <protection hidden="1"/>
    </xf>
    <xf numFmtId="171" fontId="7" fillId="0" borderId="6" xfId="0" applyNumberFormat="1" applyFont="1" applyFill="1" applyBorder="1" applyAlignment="1" applyProtection="1">
      <protection hidden="1"/>
    </xf>
    <xf numFmtId="171" fontId="7" fillId="0" borderId="7" xfId="0" applyNumberFormat="1" applyFont="1" applyFill="1" applyBorder="1" applyAlignment="1" applyProtection="1">
      <protection hidden="1"/>
    </xf>
    <xf numFmtId="171" fontId="7" fillId="0" borderId="8" xfId="0" applyNumberFormat="1" applyFont="1" applyFill="1" applyBorder="1" applyAlignment="1" applyProtection="1">
      <protection hidden="1"/>
    </xf>
    <xf numFmtId="171" fontId="8" fillId="0" borderId="5" xfId="0" applyNumberFormat="1" applyFont="1" applyFill="1" applyBorder="1" applyAlignment="1" applyProtection="1">
      <protection hidden="1"/>
    </xf>
    <xf numFmtId="171" fontId="8" fillId="0" borderId="9" xfId="0" applyNumberFormat="1" applyFont="1" applyFill="1" applyBorder="1" applyAlignment="1" applyProtection="1">
      <protection hidden="1"/>
    </xf>
    <xf numFmtId="171" fontId="8" fillId="0" borderId="26" xfId="0" applyNumberFormat="1" applyFont="1" applyFill="1" applyBorder="1" applyAlignment="1" applyProtection="1">
      <protection hidden="1"/>
    </xf>
    <xf numFmtId="171" fontId="8" fillId="0" borderId="28" xfId="0" applyNumberFormat="1" applyFont="1" applyFill="1" applyBorder="1" applyAlignment="1" applyProtection="1">
      <protection hidden="1"/>
    </xf>
    <xf numFmtId="171" fontId="8" fillId="0" borderId="29" xfId="0" applyNumberFormat="1" applyFont="1" applyFill="1" applyBorder="1" applyAlignment="1" applyProtection="1">
      <protection hidden="1"/>
    </xf>
    <xf numFmtId="172" fontId="8" fillId="0" borderId="29" xfId="0" applyNumberFormat="1" applyFont="1" applyFill="1" applyBorder="1" applyAlignment="1" applyProtection="1">
      <protection hidden="1"/>
    </xf>
    <xf numFmtId="171" fontId="8" fillId="0" borderId="5" xfId="0" applyNumberFormat="1" applyFont="1" applyFill="1" applyBorder="1" applyAlignment="1" applyProtection="1">
      <protection hidden="1"/>
    </xf>
    <xf numFmtId="10" fontId="12" fillId="6" borderId="18" xfId="0" applyNumberFormat="1" applyFont="1" applyFill="1" applyBorder="1" applyAlignment="1" applyProtection="1">
      <protection hidden="1"/>
    </xf>
    <xf numFmtId="171" fontId="7" fillId="0" borderId="28" xfId="0" applyNumberFormat="1" applyFont="1" applyFill="1" applyBorder="1" applyAlignment="1" applyProtection="1">
      <protection hidden="1"/>
    </xf>
    <xf numFmtId="171" fontId="12" fillId="6" borderId="17" xfId="0" applyNumberFormat="1" applyFont="1" applyFill="1" applyBorder="1" applyAlignment="1" applyProtection="1">
      <protection hidden="1"/>
    </xf>
    <xf numFmtId="172" fontId="12" fillId="6" borderId="8" xfId="0" applyNumberFormat="1" applyFont="1" applyFill="1" applyBorder="1" applyAlignment="1" applyProtection="1">
      <protection hidden="1"/>
    </xf>
    <xf numFmtId="166" fontId="12" fillId="6" borderId="8" xfId="0" applyNumberFormat="1" applyFont="1" applyFill="1" applyBorder="1" applyAlignment="1" applyProtection="1">
      <protection hidden="1"/>
    </xf>
    <xf numFmtId="10" fontId="13" fillId="7" borderId="19" xfId="0" applyNumberFormat="1" applyFont="1" applyFill="1" applyBorder="1" applyAlignment="1" applyProtection="1">
      <protection hidden="1"/>
    </xf>
    <xf numFmtId="171" fontId="7" fillId="0" borderId="31" xfId="0" applyNumberFormat="1" applyFont="1" applyFill="1" applyBorder="1" applyAlignment="1" applyProtection="1">
      <protection hidden="1"/>
    </xf>
    <xf numFmtId="171" fontId="13" fillId="7" borderId="1" xfId="0" applyNumberFormat="1" applyFont="1" applyFill="1" applyBorder="1" applyAlignment="1" applyProtection="1">
      <protection hidden="1"/>
    </xf>
    <xf numFmtId="172" fontId="13" fillId="7" borderId="7" xfId="0" applyNumberFormat="1" applyFont="1" applyFill="1" applyBorder="1" applyAlignment="1" applyProtection="1">
      <protection hidden="1"/>
    </xf>
    <xf numFmtId="166" fontId="13" fillId="7" borderId="7" xfId="0" applyNumberFormat="1" applyFont="1" applyFill="1" applyBorder="1" applyAlignment="1" applyProtection="1">
      <protection hidden="1"/>
    </xf>
    <xf numFmtId="10" fontId="12" fillId="6" borderId="19" xfId="0" applyNumberFormat="1" applyFont="1" applyFill="1" applyBorder="1" applyAlignment="1" applyProtection="1">
      <protection hidden="1"/>
    </xf>
    <xf numFmtId="171" fontId="12" fillId="6" borderId="1" xfId="0" applyNumberFormat="1" applyFont="1" applyFill="1" applyBorder="1" applyAlignment="1" applyProtection="1">
      <protection hidden="1"/>
    </xf>
    <xf numFmtId="172" fontId="12" fillId="6" borderId="7" xfId="0" applyNumberFormat="1" applyFont="1" applyFill="1" applyBorder="1" applyAlignment="1" applyProtection="1">
      <protection hidden="1"/>
    </xf>
    <xf numFmtId="166" fontId="12" fillId="6" borderId="7" xfId="0" applyNumberFormat="1" applyFont="1" applyFill="1" applyBorder="1" applyAlignment="1" applyProtection="1">
      <protection hidden="1"/>
    </xf>
    <xf numFmtId="10" fontId="13" fillId="7" borderId="16" xfId="0" applyNumberFormat="1" applyFont="1" applyFill="1" applyBorder="1" applyAlignment="1" applyProtection="1">
      <protection hidden="1"/>
    </xf>
    <xf numFmtId="171" fontId="7" fillId="0" borderId="32" xfId="0" applyNumberFormat="1" applyFont="1" applyFill="1" applyBorder="1" applyAlignment="1" applyProtection="1">
      <protection hidden="1"/>
    </xf>
    <xf numFmtId="171" fontId="13" fillId="7" borderId="12" xfId="0" applyNumberFormat="1" applyFont="1" applyFill="1" applyBorder="1" applyAlignment="1" applyProtection="1">
      <protection hidden="1"/>
    </xf>
    <xf numFmtId="172" fontId="13" fillId="7" borderId="6" xfId="0" applyNumberFormat="1" applyFont="1" applyFill="1" applyBorder="1" applyAlignment="1" applyProtection="1">
      <protection hidden="1"/>
    </xf>
    <xf numFmtId="166" fontId="13" fillId="7" borderId="6" xfId="0" applyNumberFormat="1" applyFont="1" applyFill="1" applyBorder="1" applyAlignment="1" applyProtection="1">
      <protection hidden="1"/>
    </xf>
    <xf numFmtId="0" fontId="8" fillId="0" borderId="26" xfId="0" applyNumberFormat="1" applyFont="1" applyFill="1" applyBorder="1" applyAlignment="1" applyProtection="1">
      <alignment horizontal="center"/>
      <protection hidden="1"/>
    </xf>
    <xf numFmtId="0" fontId="8" fillId="0" borderId="34" xfId="0" applyNumberFormat="1" applyFont="1" applyFill="1" applyBorder="1" applyAlignment="1" applyProtection="1">
      <alignment horizontal="center"/>
      <protection hidden="1"/>
    </xf>
    <xf numFmtId="0" fontId="8" fillId="0" borderId="35" xfId="0" applyNumberFormat="1" applyFont="1" applyFill="1" applyBorder="1" applyAlignment="1" applyProtection="1">
      <alignment horizontal="center"/>
      <protection hidden="1"/>
    </xf>
    <xf numFmtId="0" fontId="8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15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10" xfId="0" applyNumberFormat="1" applyFont="1" applyFill="1" applyBorder="1" applyAlignment="1" applyProtection="1">
      <alignment horizontal="center" vertical="center" wrapText="1"/>
      <protection hidden="1"/>
    </xf>
    <xf numFmtId="168" fontId="1" fillId="0" borderId="0" xfId="0" applyNumberFormat="1" applyFont="1"/>
    <xf numFmtId="167" fontId="6" fillId="0" borderId="1" xfId="0" applyNumberFormat="1" applyFont="1" applyFill="1" applyBorder="1" applyAlignment="1" applyProtection="1">
      <protection hidden="1"/>
    </xf>
    <xf numFmtId="167" fontId="1" fillId="0" borderId="1" xfId="0" applyNumberFormat="1" applyFont="1" applyBorder="1" applyProtection="1">
      <protection hidden="1"/>
    </xf>
    <xf numFmtId="167" fontId="7" fillId="0" borderId="1" xfId="0" applyNumberFormat="1" applyFont="1" applyFill="1" applyBorder="1" applyAlignment="1" applyProtection="1">
      <protection hidden="1"/>
    </xf>
    <xf numFmtId="167" fontId="7" fillId="0" borderId="7" xfId="0" applyNumberFormat="1" applyFont="1" applyFill="1" applyBorder="1" applyAlignment="1" applyProtection="1">
      <protection hidden="1"/>
    </xf>
    <xf numFmtId="164" fontId="12" fillId="6" borderId="3" xfId="0" applyNumberFormat="1" applyFont="1" applyFill="1" applyBorder="1" applyAlignment="1" applyProtection="1">
      <alignment wrapText="1"/>
      <protection hidden="1"/>
    </xf>
    <xf numFmtId="164" fontId="12" fillId="6" borderId="13" xfId="0" applyNumberFormat="1" applyFont="1" applyFill="1" applyBorder="1" applyAlignment="1" applyProtection="1">
      <alignment wrapText="1"/>
      <protection hidden="1"/>
    </xf>
    <xf numFmtId="171" fontId="12" fillId="6" borderId="1" xfId="0" applyNumberFormat="1" applyFont="1" applyFill="1" applyBorder="1" applyAlignment="1" applyProtection="1">
      <protection hidden="1"/>
    </xf>
    <xf numFmtId="171" fontId="12" fillId="6" borderId="7" xfId="0" applyNumberFormat="1" applyFont="1" applyFill="1" applyBorder="1" applyAlignment="1" applyProtection="1">
      <protection hidden="1"/>
    </xf>
    <xf numFmtId="164" fontId="12" fillId="6" borderId="4" xfId="0" applyNumberFormat="1" applyFont="1" applyFill="1" applyBorder="1" applyAlignment="1" applyProtection="1">
      <alignment wrapText="1"/>
      <protection hidden="1"/>
    </xf>
    <xf numFmtId="164" fontId="12" fillId="6" borderId="30" xfId="0" applyNumberFormat="1" applyFont="1" applyFill="1" applyBorder="1" applyAlignment="1" applyProtection="1">
      <alignment wrapText="1"/>
      <protection hidden="1"/>
    </xf>
    <xf numFmtId="171" fontId="12" fillId="6" borderId="17" xfId="0" applyNumberFormat="1" applyFont="1" applyFill="1" applyBorder="1" applyAlignment="1" applyProtection="1">
      <protection hidden="1"/>
    </xf>
    <xf numFmtId="171" fontId="12" fillId="6" borderId="8" xfId="0" applyNumberFormat="1" applyFont="1" applyFill="1" applyBorder="1" applyAlignment="1" applyProtection="1">
      <protection hidden="1"/>
    </xf>
    <xf numFmtId="164" fontId="13" fillId="7" borderId="3" xfId="0" applyNumberFormat="1" applyFont="1" applyFill="1" applyBorder="1" applyAlignment="1" applyProtection="1">
      <alignment wrapText="1"/>
      <protection hidden="1"/>
    </xf>
    <xf numFmtId="164" fontId="13" fillId="7" borderId="13" xfId="0" applyNumberFormat="1" applyFont="1" applyFill="1" applyBorder="1" applyAlignment="1" applyProtection="1">
      <alignment wrapText="1"/>
      <protection hidden="1"/>
    </xf>
    <xf numFmtId="171" fontId="13" fillId="7" borderId="1" xfId="0" applyNumberFormat="1" applyFont="1" applyFill="1" applyBorder="1" applyAlignment="1" applyProtection="1">
      <protection hidden="1"/>
    </xf>
    <xf numFmtId="171" fontId="13" fillId="7" borderId="7" xfId="0" applyNumberFormat="1" applyFont="1" applyFill="1" applyBorder="1" applyAlignment="1" applyProtection="1">
      <protection hidden="1"/>
    </xf>
    <xf numFmtId="164" fontId="13" fillId="7" borderId="2" xfId="0" applyNumberFormat="1" applyFont="1" applyFill="1" applyBorder="1" applyAlignment="1" applyProtection="1">
      <alignment wrapText="1"/>
      <protection hidden="1"/>
    </xf>
    <xf numFmtId="164" fontId="13" fillId="7" borderId="33" xfId="0" applyNumberFormat="1" applyFont="1" applyFill="1" applyBorder="1" applyAlignment="1" applyProtection="1">
      <alignment wrapText="1"/>
      <protection hidden="1"/>
    </xf>
    <xf numFmtId="171" fontId="13" fillId="7" borderId="12" xfId="0" applyNumberFormat="1" applyFont="1" applyFill="1" applyBorder="1" applyAlignment="1" applyProtection="1">
      <protection hidden="1"/>
    </xf>
    <xf numFmtId="171" fontId="13" fillId="7" borderId="6" xfId="0" applyNumberFormat="1" applyFont="1" applyFill="1" applyBorder="1" applyAlignment="1" applyProtection="1">
      <protection hidden="1"/>
    </xf>
    <xf numFmtId="171" fontId="8" fillId="0" borderId="15" xfId="0" applyNumberFormat="1" applyFont="1" applyFill="1" applyBorder="1" applyAlignment="1" applyProtection="1">
      <alignment horizontal="right"/>
      <protection hidden="1"/>
    </xf>
    <xf numFmtId="171" fontId="8" fillId="0" borderId="22" xfId="0" applyNumberFormat="1" applyFont="1" applyFill="1" applyBorder="1" applyAlignment="1" applyProtection="1">
      <alignment horizontal="right"/>
      <protection hidden="1"/>
    </xf>
    <xf numFmtId="171" fontId="8" fillId="0" borderId="27" xfId="0" applyNumberFormat="1" applyFont="1" applyFill="1" applyBorder="1" applyAlignment="1" applyProtection="1">
      <alignment horizontal="right"/>
      <protection hidden="1"/>
    </xf>
    <xf numFmtId="0" fontId="1" fillId="0" borderId="0" xfId="2" applyFont="1" applyAlignment="1" applyProtection="1">
      <alignment horizontal="right"/>
      <protection hidden="1"/>
    </xf>
    <xf numFmtId="0" fontId="1" fillId="0" borderId="0" xfId="3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3" fillId="0" borderId="0" xfId="2" applyNumberFormat="1" applyFont="1" applyFill="1" applyAlignment="1" applyProtection="1">
      <alignment horizontal="center" vertical="center"/>
      <protection hidden="1"/>
    </xf>
    <xf numFmtId="167" fontId="6" fillId="2" borderId="1" xfId="0" applyNumberFormat="1" applyFont="1" applyFill="1" applyBorder="1" applyAlignment="1" applyProtection="1">
      <protection hidden="1"/>
    </xf>
    <xf numFmtId="165" fontId="3" fillId="0" borderId="15" xfId="0" applyNumberFormat="1" applyFont="1" applyFill="1" applyBorder="1" applyAlignment="1" applyProtection="1">
      <alignment horizontal="center"/>
      <protection hidden="1"/>
    </xf>
    <xf numFmtId="165" fontId="3" fillId="0" borderId="22" xfId="0" applyNumberFormat="1" applyFont="1" applyFill="1" applyBorder="1" applyAlignment="1" applyProtection="1">
      <alignment horizontal="center"/>
      <protection hidden="1"/>
    </xf>
    <xf numFmtId="165" fontId="3" fillId="0" borderId="23" xfId="0" applyNumberFormat="1" applyFont="1" applyFill="1" applyBorder="1" applyAlignment="1" applyProtection="1">
      <alignment horizontal="center"/>
      <protection hidden="1"/>
    </xf>
    <xf numFmtId="167" fontId="7" fillId="0" borderId="12" xfId="0" applyNumberFormat="1" applyFont="1" applyFill="1" applyBorder="1" applyAlignment="1" applyProtection="1">
      <protection hidden="1"/>
    </xf>
    <xf numFmtId="167" fontId="7" fillId="0" borderId="6" xfId="0" applyNumberFormat="1" applyFont="1" applyFill="1" applyBorder="1" applyAlignment="1" applyProtection="1">
      <protection hidden="1"/>
    </xf>
    <xf numFmtId="167" fontId="7" fillId="0" borderId="17" xfId="0" applyNumberFormat="1" applyFont="1" applyFill="1" applyBorder="1" applyAlignment="1" applyProtection="1">
      <protection hidden="1"/>
    </xf>
    <xf numFmtId="167" fontId="7" fillId="0" borderId="8" xfId="0" applyNumberFormat="1" applyFont="1" applyFill="1" applyBorder="1" applyAlignment="1" applyProtection="1">
      <protection hidden="1"/>
    </xf>
  </cellXfs>
  <cellStyles count="4">
    <cellStyle name="Обычный" xfId="0" builtinId="0"/>
    <cellStyle name="Обычный 2" xfId="1"/>
    <cellStyle name="Обычный 2 2" xfId="2"/>
    <cellStyle name="Обычный_Измененные приложения 2006 года к 3 чт.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57"/>
  <sheetViews>
    <sheetView showGridLines="0" tabSelected="1" view="pageBreakPreview" workbookViewId="0">
      <selection activeCell="CI16" sqref="CI16"/>
    </sheetView>
  </sheetViews>
  <sheetFormatPr defaultRowHeight="12.75" x14ac:dyDescent="0.2"/>
  <cols>
    <col min="1" max="1" width="2.7109375" style="1" customWidth="1"/>
    <col min="2" max="2" width="9.140625" style="1" hidden="1" customWidth="1"/>
    <col min="3" max="3" width="45" style="1" customWidth="1"/>
    <col min="4" max="11" width="9.140625" style="1" hidden="1" customWidth="1"/>
    <col min="12" max="12" width="7.140625" style="1" customWidth="1"/>
    <col min="13" max="13" width="7.42578125" style="1" customWidth="1"/>
    <col min="14" max="16" width="9.140625" style="1" hidden="1" customWidth="1"/>
    <col min="17" max="17" width="12.42578125" style="1" customWidth="1"/>
    <col min="18" max="18" width="11.7109375" style="1" customWidth="1"/>
    <col min="19" max="19" width="11.7109375" style="1" hidden="1" customWidth="1"/>
    <col min="20" max="20" width="11.7109375" style="1" customWidth="1"/>
    <col min="21" max="21" width="0.7109375" style="1" customWidth="1"/>
    <col min="22" max="23" width="9.140625" style="1" hidden="1" customWidth="1"/>
    <col min="24" max="24" width="16.7109375" style="1" hidden="1" customWidth="1"/>
    <col min="25" max="26" width="9.140625" style="1" hidden="1" customWidth="1"/>
    <col min="27" max="27" width="10.5703125" style="1" hidden="1" customWidth="1"/>
    <col min="28" max="28" width="11.42578125" style="1" hidden="1" customWidth="1"/>
    <col min="29" max="29" width="12.28515625" style="1" hidden="1" customWidth="1"/>
    <col min="30" max="42" width="9.140625" style="1" hidden="1" customWidth="1"/>
    <col min="43" max="44" width="9.140625" style="1" customWidth="1"/>
    <col min="45" max="45" width="24.7109375" style="2" hidden="1" customWidth="1"/>
    <col min="46" max="47" width="9.140625" style="1" hidden="1" customWidth="1"/>
    <col min="48" max="49" width="11.42578125" style="1" hidden="1" customWidth="1"/>
    <col min="50" max="50" width="20.7109375" style="1" hidden="1" customWidth="1"/>
    <col min="51" max="52" width="9.140625" style="1" hidden="1" customWidth="1"/>
    <col min="53" max="53" width="12" style="1" hidden="1" customWidth="1"/>
    <col min="54" max="59" width="9.140625" style="1" hidden="1" customWidth="1"/>
    <col min="60" max="68" width="13.140625" style="1" hidden="1" customWidth="1"/>
    <col min="69" max="79" width="9.140625" style="1" hidden="1" customWidth="1"/>
    <col min="80" max="198" width="9.140625" style="1" customWidth="1"/>
    <col min="199" max="16384" width="9.140625" style="1"/>
  </cols>
  <sheetData>
    <row r="1" spans="1:79" ht="12.75" customHeight="1" x14ac:dyDescent="0.2">
      <c r="A1" s="3"/>
      <c r="B1" s="4"/>
      <c r="C1" s="4"/>
      <c r="D1" s="4"/>
      <c r="E1" s="4"/>
      <c r="F1" s="4"/>
      <c r="G1" s="5"/>
      <c r="H1" s="6"/>
      <c r="I1" s="6"/>
      <c r="J1" s="6"/>
      <c r="K1" s="6"/>
      <c r="L1" s="6"/>
      <c r="M1" s="6"/>
      <c r="N1" s="6"/>
      <c r="O1" s="6"/>
      <c r="P1" s="6"/>
      <c r="Q1" s="157" t="s">
        <v>0</v>
      </c>
      <c r="R1" s="157"/>
      <c r="S1" s="157"/>
      <c r="T1" s="157"/>
      <c r="U1" s="6"/>
      <c r="W1" s="36"/>
      <c r="X1" s="37"/>
    </row>
    <row r="2" spans="1:79" ht="16.5" customHeight="1" x14ac:dyDescent="0.2">
      <c r="A2" s="7"/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58" t="s">
        <v>1</v>
      </c>
      <c r="R2" s="158"/>
      <c r="S2" s="158"/>
      <c r="T2" s="158"/>
      <c r="U2" s="6"/>
      <c r="W2" s="38"/>
      <c r="X2" s="38"/>
    </row>
    <row r="3" spans="1:79" ht="14.25" customHeight="1" x14ac:dyDescent="0.2">
      <c r="A3" s="10"/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59" t="s">
        <v>77</v>
      </c>
      <c r="R3" s="159"/>
      <c r="S3" s="159"/>
      <c r="T3" s="159"/>
      <c r="U3" s="6"/>
      <c r="W3" s="39"/>
      <c r="X3" s="39"/>
    </row>
    <row r="4" spans="1:79" ht="12.75" customHeight="1" x14ac:dyDescent="0.2">
      <c r="A4" s="10"/>
      <c r="B4" s="10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60" t="s">
        <v>2</v>
      </c>
      <c r="R4" s="160"/>
      <c r="S4" s="160"/>
      <c r="T4" s="160"/>
      <c r="U4" s="6"/>
      <c r="W4" s="40"/>
      <c r="X4" s="40"/>
    </row>
    <row r="5" spans="1:79" ht="12.75" customHeight="1" x14ac:dyDescent="0.2">
      <c r="A5" s="10"/>
      <c r="B5" s="10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60" t="s">
        <v>3</v>
      </c>
      <c r="R5" s="160"/>
      <c r="S5" s="160"/>
      <c r="T5" s="160"/>
      <c r="U5" s="6"/>
      <c r="W5" s="40"/>
      <c r="X5" s="40"/>
    </row>
    <row r="6" spans="1:79" ht="12.75" customHeight="1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60" t="s">
        <v>4</v>
      </c>
      <c r="R6" s="160"/>
      <c r="S6" s="160"/>
      <c r="T6" s="160"/>
      <c r="U6" s="6"/>
      <c r="W6" s="41"/>
      <c r="X6" s="41"/>
    </row>
    <row r="7" spans="1:79" ht="12.75" customHeight="1" x14ac:dyDescent="0.2">
      <c r="A7" s="14"/>
      <c r="B7" s="14"/>
      <c r="C7" s="161" t="s">
        <v>5</v>
      </c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6"/>
      <c r="W7" s="41"/>
      <c r="X7" s="41"/>
    </row>
    <row r="8" spans="1:79" ht="12.75" customHeight="1" x14ac:dyDescent="0.2">
      <c r="A8" s="14"/>
      <c r="B8" s="14"/>
      <c r="C8" s="161" t="s">
        <v>6</v>
      </c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6"/>
      <c r="W8" s="41"/>
      <c r="X8" s="41"/>
    </row>
    <row r="9" spans="1:79" ht="12.75" customHeight="1" x14ac:dyDescent="0.2">
      <c r="A9" s="14"/>
      <c r="B9" s="14"/>
      <c r="C9" s="161" t="s">
        <v>7</v>
      </c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6"/>
      <c r="W9" s="41"/>
      <c r="X9" s="41"/>
    </row>
    <row r="10" spans="1:79" ht="12.75" customHeight="1" thickBot="1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42"/>
      <c r="S10" s="42"/>
      <c r="T10" s="42" t="s">
        <v>8</v>
      </c>
      <c r="U10" s="6"/>
      <c r="W10" s="41"/>
      <c r="X10" s="41"/>
    </row>
    <row r="11" spans="1:79" ht="25.5" customHeight="1" thickBot="1" x14ac:dyDescent="0.25">
      <c r="A11" s="15"/>
      <c r="B11" s="16" t="s">
        <v>9</v>
      </c>
      <c r="C11" s="16" t="s">
        <v>10</v>
      </c>
      <c r="D11" s="16"/>
      <c r="E11" s="16"/>
      <c r="F11" s="16"/>
      <c r="G11" s="16" t="s">
        <v>11</v>
      </c>
      <c r="H11" s="16" t="s">
        <v>12</v>
      </c>
      <c r="I11" s="16" t="s">
        <v>13</v>
      </c>
      <c r="J11" s="16" t="s">
        <v>10</v>
      </c>
      <c r="K11" s="16" t="s">
        <v>14</v>
      </c>
      <c r="L11" s="16" t="s">
        <v>15</v>
      </c>
      <c r="M11" s="16" t="s">
        <v>16</v>
      </c>
      <c r="N11" s="16" t="s">
        <v>17</v>
      </c>
      <c r="O11" s="16" t="s">
        <v>18</v>
      </c>
      <c r="P11" s="16" t="s">
        <v>19</v>
      </c>
      <c r="Q11" s="16" t="s">
        <v>20</v>
      </c>
      <c r="R11" s="16" t="s">
        <v>21</v>
      </c>
      <c r="S11" s="43"/>
      <c r="T11" s="16" t="s">
        <v>22</v>
      </c>
      <c r="U11" s="3"/>
      <c r="X11" s="44" t="s">
        <v>9</v>
      </c>
      <c r="Y11" s="55" t="s">
        <v>15</v>
      </c>
      <c r="Z11" s="55" t="s">
        <v>16</v>
      </c>
      <c r="AA11" s="56" t="s">
        <v>23</v>
      </c>
      <c r="AB11" s="55" t="s">
        <v>24</v>
      </c>
      <c r="AC11" s="55" t="s">
        <v>25</v>
      </c>
      <c r="AD11" s="55" t="s">
        <v>26</v>
      </c>
      <c r="AE11" s="57" t="s">
        <v>26</v>
      </c>
      <c r="BN11" s="132" t="s">
        <v>9</v>
      </c>
      <c r="BO11" s="131" t="s">
        <v>78</v>
      </c>
      <c r="BP11" s="130" t="s">
        <v>10</v>
      </c>
      <c r="BQ11" s="130" t="s">
        <v>15</v>
      </c>
      <c r="BR11" s="130" t="s">
        <v>16</v>
      </c>
      <c r="BS11" s="130" t="s">
        <v>12</v>
      </c>
      <c r="BT11" s="130" t="s">
        <v>13</v>
      </c>
      <c r="BU11" s="130" t="s">
        <v>10</v>
      </c>
      <c r="BV11" s="130" t="s">
        <v>15</v>
      </c>
      <c r="BW11" s="130" t="s">
        <v>16</v>
      </c>
      <c r="BX11" s="130" t="s">
        <v>17</v>
      </c>
      <c r="BY11" s="130" t="s">
        <v>11</v>
      </c>
      <c r="BZ11" s="130" t="s">
        <v>79</v>
      </c>
      <c r="CA11" s="130" t="s">
        <v>23</v>
      </c>
    </row>
    <row r="12" spans="1:79" ht="12.75" customHeight="1" thickBot="1" x14ac:dyDescent="0.25">
      <c r="A12" s="15"/>
      <c r="B12" s="17"/>
      <c r="C12" s="17" t="s">
        <v>27</v>
      </c>
      <c r="D12" s="17"/>
      <c r="E12" s="17"/>
      <c r="F12" s="17"/>
      <c r="G12" s="17"/>
      <c r="H12" s="17"/>
      <c r="I12" s="17"/>
      <c r="J12" s="17">
        <v>1</v>
      </c>
      <c r="K12" s="17">
        <v>2</v>
      </c>
      <c r="L12" s="17" t="s">
        <v>28</v>
      </c>
      <c r="M12" s="17" t="s">
        <v>29</v>
      </c>
      <c r="N12" s="17">
        <v>5</v>
      </c>
      <c r="O12" s="17">
        <v>6</v>
      </c>
      <c r="P12" s="17">
        <v>7</v>
      </c>
      <c r="Q12" s="17"/>
      <c r="R12" s="17"/>
      <c r="S12" s="17" t="s">
        <v>30</v>
      </c>
      <c r="T12" s="17"/>
      <c r="U12" s="3"/>
      <c r="X12" s="45"/>
      <c r="Y12" s="58" t="s">
        <v>28</v>
      </c>
      <c r="Z12" s="58" t="s">
        <v>29</v>
      </c>
      <c r="AA12" s="58" t="s">
        <v>30</v>
      </c>
      <c r="AB12" s="59" t="s">
        <v>31</v>
      </c>
      <c r="AC12" s="58" t="s">
        <v>32</v>
      </c>
      <c r="AD12" s="58" t="s">
        <v>33</v>
      </c>
      <c r="AE12" s="60" t="s">
        <v>34</v>
      </c>
      <c r="BN12" s="129"/>
      <c r="BO12" s="129"/>
      <c r="BP12" s="127">
        <v>1</v>
      </c>
      <c r="BQ12" s="127">
        <v>2</v>
      </c>
      <c r="BR12" s="127">
        <v>3</v>
      </c>
      <c r="BS12" s="127">
        <v>4</v>
      </c>
      <c r="BT12" s="128">
        <v>9</v>
      </c>
      <c r="BU12" s="128">
        <v>10</v>
      </c>
      <c r="BV12" s="128"/>
      <c r="BW12" s="128">
        <v>9</v>
      </c>
      <c r="BX12" s="128">
        <v>10</v>
      </c>
      <c r="BY12" s="127">
        <v>5</v>
      </c>
      <c r="BZ12" s="127">
        <v>11</v>
      </c>
      <c r="CA12" s="127">
        <v>6</v>
      </c>
    </row>
    <row r="13" spans="1:79" ht="20.100000000000001" customHeight="1" x14ac:dyDescent="0.2">
      <c r="A13" s="18"/>
      <c r="B13" s="19" t="s">
        <v>35</v>
      </c>
      <c r="C13" s="20" t="s">
        <v>35</v>
      </c>
      <c r="D13" s="20" t="s">
        <v>35</v>
      </c>
      <c r="E13" s="20" t="s">
        <v>35</v>
      </c>
      <c r="F13" s="20" t="s">
        <v>35</v>
      </c>
      <c r="G13" s="20" t="s">
        <v>35</v>
      </c>
      <c r="H13" s="20" t="s">
        <v>35</v>
      </c>
      <c r="I13" s="20" t="s">
        <v>35</v>
      </c>
      <c r="J13" s="20" t="s">
        <v>35</v>
      </c>
      <c r="K13" s="20" t="s">
        <v>35</v>
      </c>
      <c r="L13" s="29">
        <v>1</v>
      </c>
      <c r="M13" s="29">
        <v>0</v>
      </c>
      <c r="N13" s="162"/>
      <c r="O13" s="162"/>
      <c r="P13" s="162"/>
      <c r="Q13" s="46">
        <f>Q14+Q15+Q16+Q17+Q18+Q19+Q20</f>
        <v>43435</v>
      </c>
      <c r="R13" s="46">
        <f>R14+R15+R16+R17+R18+R19+R20</f>
        <v>46901.359999999993</v>
      </c>
      <c r="S13" s="46">
        <v>36708098</v>
      </c>
      <c r="T13" s="46">
        <f>R13-Q13</f>
        <v>3466.3599999999933</v>
      </c>
      <c r="U13" s="18"/>
      <c r="X13" s="47" t="s">
        <v>10</v>
      </c>
      <c r="Y13" s="47" t="s">
        <v>15</v>
      </c>
      <c r="Z13" s="47" t="s">
        <v>16</v>
      </c>
      <c r="AA13" s="61" t="s">
        <v>23</v>
      </c>
      <c r="AB13" s="62">
        <v>30378904.48</v>
      </c>
      <c r="AC13" s="62">
        <v>29811331.890000001</v>
      </c>
      <c r="AD13" s="63">
        <v>0.74618813692128405</v>
      </c>
      <c r="AE13" s="64">
        <v>0.73224701755740096</v>
      </c>
      <c r="AF13" s="65">
        <v>1</v>
      </c>
      <c r="AG13" s="65">
        <v>0</v>
      </c>
      <c r="AH13" s="135"/>
      <c r="AI13" s="135"/>
      <c r="AJ13" s="135"/>
      <c r="AK13" s="88">
        <v>42055</v>
      </c>
      <c r="AS13" s="90" t="s">
        <v>35</v>
      </c>
      <c r="AT13" s="91">
        <v>1</v>
      </c>
      <c r="AU13" s="91">
        <v>0</v>
      </c>
      <c r="AV13" s="62">
        <v>40958365.700000003</v>
      </c>
      <c r="AW13" s="62">
        <v>32767584.620000001</v>
      </c>
      <c r="AX13" s="97" t="s">
        <v>35</v>
      </c>
      <c r="AY13" s="91">
        <v>1</v>
      </c>
      <c r="AZ13" s="91">
        <v>0</v>
      </c>
      <c r="BA13" s="62">
        <v>44485000</v>
      </c>
      <c r="BB13" s="62">
        <v>0</v>
      </c>
      <c r="BC13" s="62">
        <v>0</v>
      </c>
      <c r="BD13" s="63">
        <v>0</v>
      </c>
      <c r="BE13" s="64">
        <v>0</v>
      </c>
      <c r="BG13" s="97" t="s">
        <v>35</v>
      </c>
      <c r="BH13" s="91">
        <v>1</v>
      </c>
      <c r="BI13" s="91">
        <v>0</v>
      </c>
      <c r="BJ13" s="166"/>
      <c r="BK13" s="166"/>
      <c r="BL13" s="167"/>
      <c r="BM13" s="98">
        <v>47097021.439999998</v>
      </c>
      <c r="BN13" s="150" t="s">
        <v>35</v>
      </c>
      <c r="BO13" s="150"/>
      <c r="BP13" s="151"/>
      <c r="BQ13" s="126">
        <v>1</v>
      </c>
      <c r="BR13" s="126" t="s">
        <v>80</v>
      </c>
      <c r="BS13" s="125">
        <v>46901.36</v>
      </c>
      <c r="BT13" s="152"/>
      <c r="BU13" s="152"/>
      <c r="BV13" s="152"/>
      <c r="BW13" s="152"/>
      <c r="BX13" s="153"/>
      <c r="BY13" s="124">
        <v>44154.96</v>
      </c>
      <c r="BZ13" s="123"/>
      <c r="CA13" s="122">
        <v>0.9414430626318725</v>
      </c>
    </row>
    <row r="14" spans="1:79" ht="21.75" customHeight="1" thickBot="1" x14ac:dyDescent="0.25">
      <c r="A14" s="18"/>
      <c r="B14" s="21" t="s">
        <v>36</v>
      </c>
      <c r="C14" s="22" t="s">
        <v>36</v>
      </c>
      <c r="D14" s="22" t="s">
        <v>36</v>
      </c>
      <c r="E14" s="22" t="s">
        <v>36</v>
      </c>
      <c r="F14" s="22" t="s">
        <v>36</v>
      </c>
      <c r="G14" s="22" t="s">
        <v>36</v>
      </c>
      <c r="H14" s="22" t="s">
        <v>36</v>
      </c>
      <c r="I14" s="22" t="s">
        <v>36</v>
      </c>
      <c r="J14" s="22" t="s">
        <v>36</v>
      </c>
      <c r="K14" s="22" t="s">
        <v>36</v>
      </c>
      <c r="L14" s="30">
        <v>1</v>
      </c>
      <c r="M14" s="30">
        <v>2</v>
      </c>
      <c r="N14" s="134"/>
      <c r="O14" s="134"/>
      <c r="P14" s="134"/>
      <c r="Q14" s="48">
        <f>AA16</f>
        <v>2081</v>
      </c>
      <c r="R14" s="48">
        <f>BS14</f>
        <v>2650.64</v>
      </c>
      <c r="S14" s="48">
        <v>1904000</v>
      </c>
      <c r="T14" s="48">
        <f>R14-Q14</f>
        <v>569.63999999999987</v>
      </c>
      <c r="U14" s="18"/>
      <c r="X14" s="49" t="s">
        <v>27</v>
      </c>
      <c r="Y14" s="49" t="s">
        <v>28</v>
      </c>
      <c r="Z14" s="49" t="s">
        <v>29</v>
      </c>
      <c r="AA14" s="66" t="s">
        <v>30</v>
      </c>
      <c r="AB14" s="67">
        <v>1424225.47</v>
      </c>
      <c r="AC14" s="67">
        <v>1424225.47</v>
      </c>
      <c r="AD14" s="68">
        <v>0.67576175330895305</v>
      </c>
      <c r="AE14" s="69">
        <v>0.67576175330895305</v>
      </c>
      <c r="AF14" s="65">
        <v>1</v>
      </c>
      <c r="AG14" s="65">
        <v>2</v>
      </c>
      <c r="AH14" s="135"/>
      <c r="AI14" s="135"/>
      <c r="AJ14" s="135"/>
      <c r="AK14" s="88">
        <v>1981</v>
      </c>
      <c r="AS14" s="92" t="s">
        <v>36</v>
      </c>
      <c r="AT14" s="93">
        <v>1</v>
      </c>
      <c r="AU14" s="93">
        <v>2</v>
      </c>
      <c r="AV14" s="67">
        <v>2137585.2000000002</v>
      </c>
      <c r="AW14" s="67">
        <v>1522792.47</v>
      </c>
      <c r="AX14" s="22" t="s">
        <v>36</v>
      </c>
      <c r="AY14" s="93">
        <v>1</v>
      </c>
      <c r="AZ14" s="93">
        <v>2</v>
      </c>
      <c r="BA14" s="67">
        <v>2081000</v>
      </c>
      <c r="BB14" s="67">
        <v>0</v>
      </c>
      <c r="BC14" s="67">
        <v>0</v>
      </c>
      <c r="BD14" s="68">
        <v>0</v>
      </c>
      <c r="BE14" s="69">
        <v>0</v>
      </c>
      <c r="BG14" s="22" t="s">
        <v>36</v>
      </c>
      <c r="BH14" s="93">
        <v>1</v>
      </c>
      <c r="BI14" s="93">
        <v>2</v>
      </c>
      <c r="BJ14" s="136"/>
      <c r="BK14" s="136"/>
      <c r="BL14" s="137"/>
      <c r="BM14" s="99">
        <v>2328046</v>
      </c>
      <c r="BN14" s="138" t="s">
        <v>36</v>
      </c>
      <c r="BO14" s="138"/>
      <c r="BP14" s="139"/>
      <c r="BQ14" s="121">
        <v>1</v>
      </c>
      <c r="BR14" s="121" t="s">
        <v>81</v>
      </c>
      <c r="BS14" s="120">
        <v>2650.64</v>
      </c>
      <c r="BT14" s="140"/>
      <c r="BU14" s="140"/>
      <c r="BV14" s="140"/>
      <c r="BW14" s="140"/>
      <c r="BX14" s="141"/>
      <c r="BY14" s="119">
        <v>2610.14</v>
      </c>
      <c r="BZ14" s="114"/>
      <c r="CA14" s="118">
        <v>0.984720671234117</v>
      </c>
    </row>
    <row r="15" spans="1:79" ht="32.25" customHeight="1" x14ac:dyDescent="0.2">
      <c r="A15" s="18"/>
      <c r="B15" s="21" t="s">
        <v>37</v>
      </c>
      <c r="C15" s="22" t="s">
        <v>37</v>
      </c>
      <c r="D15" s="22" t="s">
        <v>37</v>
      </c>
      <c r="E15" s="22" t="s">
        <v>37</v>
      </c>
      <c r="F15" s="22" t="s">
        <v>37</v>
      </c>
      <c r="G15" s="22" t="s">
        <v>37</v>
      </c>
      <c r="H15" s="22" t="s">
        <v>37</v>
      </c>
      <c r="I15" s="22" t="s">
        <v>37</v>
      </c>
      <c r="J15" s="22" t="s">
        <v>37</v>
      </c>
      <c r="K15" s="22" t="s">
        <v>37</v>
      </c>
      <c r="L15" s="30">
        <v>1</v>
      </c>
      <c r="M15" s="30">
        <v>3</v>
      </c>
      <c r="N15" s="134"/>
      <c r="O15" s="134"/>
      <c r="P15" s="134"/>
      <c r="Q15" s="48">
        <f t="shared" ref="Q15:Q20" si="0">AA17</f>
        <v>4442</v>
      </c>
      <c r="R15" s="48">
        <f t="shared" ref="R15:R20" si="1">BS15</f>
        <v>4923.24</v>
      </c>
      <c r="S15" s="48">
        <v>3798000</v>
      </c>
      <c r="T15" s="48">
        <f t="shared" ref="T15:T55" si="2">R15-Q15</f>
        <v>481.23999999999978</v>
      </c>
      <c r="U15" s="18"/>
      <c r="X15" s="50" t="s">
        <v>35</v>
      </c>
      <c r="Y15" s="70">
        <v>1</v>
      </c>
      <c r="Z15" s="70">
        <v>0</v>
      </c>
      <c r="AA15" s="71">
        <f t="shared" ref="AA15:AA54" si="3">AC15/1000</f>
        <v>43435</v>
      </c>
      <c r="AB15" s="67">
        <v>3977154.1</v>
      </c>
      <c r="AC15" s="72">
        <v>43435000</v>
      </c>
      <c r="AD15" s="68">
        <v>0.81507276963169195</v>
      </c>
      <c r="AE15" s="69">
        <v>0.81507276963169195</v>
      </c>
      <c r="AF15" s="65">
        <v>1</v>
      </c>
      <c r="AG15" s="65">
        <v>3</v>
      </c>
      <c r="AH15" s="135"/>
      <c r="AI15" s="135"/>
      <c r="AJ15" s="135"/>
      <c r="AK15" s="88">
        <v>4187</v>
      </c>
      <c r="AS15" s="92" t="s">
        <v>37</v>
      </c>
      <c r="AT15" s="93">
        <v>1</v>
      </c>
      <c r="AU15" s="93">
        <v>3</v>
      </c>
      <c r="AV15" s="67">
        <v>4909508</v>
      </c>
      <c r="AW15" s="67">
        <v>4253928.18</v>
      </c>
      <c r="AX15" s="22" t="s">
        <v>37</v>
      </c>
      <c r="AY15" s="93">
        <v>1</v>
      </c>
      <c r="AZ15" s="93">
        <v>3</v>
      </c>
      <c r="BA15" s="67">
        <v>4442000</v>
      </c>
      <c r="BB15" s="67">
        <v>0</v>
      </c>
      <c r="BC15" s="67">
        <v>0</v>
      </c>
      <c r="BD15" s="68">
        <v>0</v>
      </c>
      <c r="BE15" s="69">
        <v>0</v>
      </c>
      <c r="BG15" s="22" t="s">
        <v>37</v>
      </c>
      <c r="BH15" s="93">
        <v>1</v>
      </c>
      <c r="BI15" s="93">
        <v>3</v>
      </c>
      <c r="BJ15" s="136"/>
      <c r="BK15" s="136"/>
      <c r="BL15" s="137"/>
      <c r="BM15" s="99">
        <v>5051000</v>
      </c>
      <c r="BN15" s="138" t="s">
        <v>37</v>
      </c>
      <c r="BO15" s="138"/>
      <c r="BP15" s="139"/>
      <c r="BQ15" s="121">
        <v>1</v>
      </c>
      <c r="BR15" s="121" t="s">
        <v>82</v>
      </c>
      <c r="BS15" s="120">
        <v>4923.24</v>
      </c>
      <c r="BT15" s="140"/>
      <c r="BU15" s="140"/>
      <c r="BV15" s="140"/>
      <c r="BW15" s="140"/>
      <c r="BX15" s="141"/>
      <c r="BY15" s="119">
        <v>4594.92</v>
      </c>
      <c r="BZ15" s="114"/>
      <c r="CA15" s="118">
        <v>0.93331220903307588</v>
      </c>
    </row>
    <row r="16" spans="1:79" ht="32.25" customHeight="1" x14ac:dyDescent="0.2">
      <c r="A16" s="18"/>
      <c r="B16" s="21" t="s">
        <v>38</v>
      </c>
      <c r="C16" s="22" t="s">
        <v>38</v>
      </c>
      <c r="D16" s="22" t="s">
        <v>38</v>
      </c>
      <c r="E16" s="22" t="s">
        <v>38</v>
      </c>
      <c r="F16" s="22" t="s">
        <v>38</v>
      </c>
      <c r="G16" s="22" t="s">
        <v>38</v>
      </c>
      <c r="H16" s="22" t="s">
        <v>38</v>
      </c>
      <c r="I16" s="22" t="s">
        <v>38</v>
      </c>
      <c r="J16" s="22" t="s">
        <v>38</v>
      </c>
      <c r="K16" s="22" t="s">
        <v>38</v>
      </c>
      <c r="L16" s="30">
        <v>1</v>
      </c>
      <c r="M16" s="30">
        <v>4</v>
      </c>
      <c r="N16" s="134"/>
      <c r="O16" s="134"/>
      <c r="P16" s="134"/>
      <c r="Q16" s="48">
        <f t="shared" si="0"/>
        <v>26121</v>
      </c>
      <c r="R16" s="48">
        <f t="shared" si="1"/>
        <v>28963.599999999999</v>
      </c>
      <c r="S16" s="48">
        <v>21845998</v>
      </c>
      <c r="T16" s="48">
        <f t="shared" si="2"/>
        <v>2842.5999999999985</v>
      </c>
      <c r="U16" s="18"/>
      <c r="X16" s="51" t="s">
        <v>36</v>
      </c>
      <c r="Y16" s="73">
        <v>1</v>
      </c>
      <c r="Z16" s="73">
        <v>2</v>
      </c>
      <c r="AA16" s="74">
        <f t="shared" si="3"/>
        <v>2081</v>
      </c>
      <c r="AB16" s="67">
        <v>18679540.850000001</v>
      </c>
      <c r="AC16" s="75">
        <v>2081000</v>
      </c>
      <c r="AD16" s="68">
        <v>0.77450185899713697</v>
      </c>
      <c r="AE16" s="69">
        <v>0.75212612236582899</v>
      </c>
      <c r="AF16" s="65">
        <v>1</v>
      </c>
      <c r="AG16" s="65">
        <v>4</v>
      </c>
      <c r="AH16" s="135"/>
      <c r="AI16" s="135"/>
      <c r="AJ16" s="135"/>
      <c r="AK16" s="88">
        <v>24763</v>
      </c>
      <c r="AS16" s="92" t="s">
        <v>38</v>
      </c>
      <c r="AT16" s="93">
        <v>1</v>
      </c>
      <c r="AU16" s="93">
        <v>4</v>
      </c>
      <c r="AV16" s="67">
        <v>24294376.59</v>
      </c>
      <c r="AW16" s="67">
        <v>19905799.890000001</v>
      </c>
      <c r="AX16" s="22" t="s">
        <v>38</v>
      </c>
      <c r="AY16" s="93">
        <v>1</v>
      </c>
      <c r="AZ16" s="93">
        <v>4</v>
      </c>
      <c r="BA16" s="67">
        <v>27171000</v>
      </c>
      <c r="BB16" s="67">
        <v>0</v>
      </c>
      <c r="BC16" s="67">
        <v>0</v>
      </c>
      <c r="BD16" s="68">
        <v>0</v>
      </c>
      <c r="BE16" s="69">
        <v>0</v>
      </c>
      <c r="BG16" s="22" t="s">
        <v>38</v>
      </c>
      <c r="BH16" s="93">
        <v>1</v>
      </c>
      <c r="BI16" s="93">
        <v>4</v>
      </c>
      <c r="BJ16" s="136"/>
      <c r="BK16" s="136"/>
      <c r="BL16" s="137"/>
      <c r="BM16" s="99">
        <v>28726975.440000001</v>
      </c>
      <c r="BN16" s="138" t="s">
        <v>38</v>
      </c>
      <c r="BO16" s="138"/>
      <c r="BP16" s="139"/>
      <c r="BQ16" s="121">
        <v>1</v>
      </c>
      <c r="BR16" s="121" t="s">
        <v>83</v>
      </c>
      <c r="BS16" s="120">
        <v>28963.599999999999</v>
      </c>
      <c r="BT16" s="140"/>
      <c r="BU16" s="140"/>
      <c r="BV16" s="140"/>
      <c r="BW16" s="140"/>
      <c r="BX16" s="141"/>
      <c r="BY16" s="119">
        <v>27166.37</v>
      </c>
      <c r="BZ16" s="114"/>
      <c r="CA16" s="118">
        <v>0.93794866660221798</v>
      </c>
    </row>
    <row r="17" spans="1:79" ht="21" customHeight="1" x14ac:dyDescent="0.2">
      <c r="A17" s="18"/>
      <c r="B17" s="21" t="s">
        <v>39</v>
      </c>
      <c r="C17" s="22" t="s">
        <v>39</v>
      </c>
      <c r="D17" s="22" t="s">
        <v>39</v>
      </c>
      <c r="E17" s="22" t="s">
        <v>39</v>
      </c>
      <c r="F17" s="22" t="s">
        <v>39</v>
      </c>
      <c r="G17" s="22" t="s">
        <v>39</v>
      </c>
      <c r="H17" s="22" t="s">
        <v>39</v>
      </c>
      <c r="I17" s="22" t="s">
        <v>39</v>
      </c>
      <c r="J17" s="22" t="s">
        <v>39</v>
      </c>
      <c r="K17" s="22" t="s">
        <v>39</v>
      </c>
      <c r="L17" s="30">
        <v>1</v>
      </c>
      <c r="M17" s="30">
        <v>5</v>
      </c>
      <c r="N17" s="134"/>
      <c r="O17" s="134"/>
      <c r="P17" s="134"/>
      <c r="Q17" s="48">
        <f t="shared" si="0"/>
        <v>13</v>
      </c>
      <c r="R17" s="48">
        <f t="shared" si="1"/>
        <v>13</v>
      </c>
      <c r="S17" s="48">
        <v>8331000</v>
      </c>
      <c r="T17" s="48">
        <f t="shared" si="2"/>
        <v>0</v>
      </c>
      <c r="U17" s="18"/>
      <c r="X17" s="51" t="s">
        <v>37</v>
      </c>
      <c r="Y17" s="73">
        <v>1</v>
      </c>
      <c r="Z17" s="73">
        <v>3</v>
      </c>
      <c r="AA17" s="74">
        <f t="shared" si="3"/>
        <v>4442</v>
      </c>
      <c r="AB17" s="67">
        <v>0</v>
      </c>
      <c r="AC17" s="75">
        <v>4442000</v>
      </c>
      <c r="AD17" s="68">
        <v>0</v>
      </c>
      <c r="AE17" s="69">
        <v>0</v>
      </c>
      <c r="AF17" s="65">
        <v>1</v>
      </c>
      <c r="AG17" s="65">
        <v>5</v>
      </c>
      <c r="AH17" s="135"/>
      <c r="AI17" s="135"/>
      <c r="AJ17" s="135"/>
      <c r="AK17" s="88">
        <v>11</v>
      </c>
      <c r="AS17" s="92" t="s">
        <v>39</v>
      </c>
      <c r="AT17" s="93">
        <v>1</v>
      </c>
      <c r="AU17" s="93">
        <v>5</v>
      </c>
      <c r="AV17" s="67">
        <v>11000</v>
      </c>
      <c r="AW17" s="67">
        <v>0</v>
      </c>
      <c r="AX17" s="22" t="s">
        <v>39</v>
      </c>
      <c r="AY17" s="93">
        <v>1</v>
      </c>
      <c r="AZ17" s="93">
        <v>5</v>
      </c>
      <c r="BA17" s="67">
        <v>13000</v>
      </c>
      <c r="BB17" s="67">
        <v>0</v>
      </c>
      <c r="BC17" s="67">
        <v>0</v>
      </c>
      <c r="BD17" s="68">
        <v>0</v>
      </c>
      <c r="BE17" s="69">
        <v>0</v>
      </c>
      <c r="BG17" s="22" t="s">
        <v>39</v>
      </c>
      <c r="BH17" s="93">
        <v>1</v>
      </c>
      <c r="BI17" s="93">
        <v>5</v>
      </c>
      <c r="BJ17" s="136"/>
      <c r="BK17" s="136"/>
      <c r="BL17" s="137"/>
      <c r="BM17" s="99">
        <v>13000</v>
      </c>
      <c r="BN17" s="138" t="s">
        <v>39</v>
      </c>
      <c r="BO17" s="138"/>
      <c r="BP17" s="139"/>
      <c r="BQ17" s="121">
        <v>1</v>
      </c>
      <c r="BR17" s="121" t="s">
        <v>84</v>
      </c>
      <c r="BS17" s="120">
        <v>13</v>
      </c>
      <c r="BT17" s="140"/>
      <c r="BU17" s="140"/>
      <c r="BV17" s="140"/>
      <c r="BW17" s="140"/>
      <c r="BX17" s="141"/>
      <c r="BY17" s="119">
        <v>13</v>
      </c>
      <c r="BZ17" s="114"/>
      <c r="CA17" s="118">
        <v>1</v>
      </c>
    </row>
    <row r="18" spans="1:79" ht="36.950000000000003" customHeight="1" x14ac:dyDescent="0.2">
      <c r="A18" s="18"/>
      <c r="B18" s="21" t="s">
        <v>40</v>
      </c>
      <c r="C18" s="22" t="s">
        <v>40</v>
      </c>
      <c r="D18" s="22" t="s">
        <v>40</v>
      </c>
      <c r="E18" s="22" t="s">
        <v>40</v>
      </c>
      <c r="F18" s="22" t="s">
        <v>40</v>
      </c>
      <c r="G18" s="22" t="s">
        <v>40</v>
      </c>
      <c r="H18" s="22" t="s">
        <v>40</v>
      </c>
      <c r="I18" s="22" t="s">
        <v>40</v>
      </c>
      <c r="J18" s="22" t="s">
        <v>40</v>
      </c>
      <c r="K18" s="22" t="s">
        <v>40</v>
      </c>
      <c r="L18" s="30">
        <v>1</v>
      </c>
      <c r="M18" s="30">
        <v>6</v>
      </c>
      <c r="N18" s="134"/>
      <c r="O18" s="134"/>
      <c r="P18" s="134"/>
      <c r="Q18" s="48">
        <f t="shared" si="0"/>
        <v>9628</v>
      </c>
      <c r="R18" s="48">
        <f t="shared" si="1"/>
        <v>9060.09</v>
      </c>
      <c r="S18" s="48">
        <v>100000</v>
      </c>
      <c r="T18" s="48">
        <f t="shared" si="2"/>
        <v>-567.90999999999985</v>
      </c>
      <c r="U18" s="18"/>
      <c r="X18" s="51" t="s">
        <v>38</v>
      </c>
      <c r="Y18" s="73">
        <v>1</v>
      </c>
      <c r="Z18" s="73">
        <v>4</v>
      </c>
      <c r="AA18" s="74">
        <f t="shared" si="3"/>
        <v>26121</v>
      </c>
      <c r="AB18" s="67">
        <v>5496844.1500000004</v>
      </c>
      <c r="AC18" s="75">
        <v>26121000</v>
      </c>
      <c r="AD18" s="68">
        <v>0.66280821244708799</v>
      </c>
      <c r="AE18" s="69">
        <v>0.66231709103712499</v>
      </c>
      <c r="AF18" s="65">
        <v>1</v>
      </c>
      <c r="AG18" s="65">
        <v>6</v>
      </c>
      <c r="AH18" s="135"/>
      <c r="AI18" s="135"/>
      <c r="AJ18" s="135"/>
      <c r="AK18" s="88">
        <v>10182</v>
      </c>
      <c r="AS18" s="92" t="s">
        <v>40</v>
      </c>
      <c r="AT18" s="93">
        <v>1</v>
      </c>
      <c r="AU18" s="93">
        <v>6</v>
      </c>
      <c r="AV18" s="67">
        <v>8303265</v>
      </c>
      <c r="AW18" s="67">
        <v>6246824.1699999999</v>
      </c>
      <c r="AX18" s="22" t="s">
        <v>40</v>
      </c>
      <c r="AY18" s="93">
        <v>1</v>
      </c>
      <c r="AZ18" s="93">
        <v>6</v>
      </c>
      <c r="BA18" s="67">
        <v>9628000</v>
      </c>
      <c r="BB18" s="67">
        <v>0</v>
      </c>
      <c r="BC18" s="67">
        <v>0</v>
      </c>
      <c r="BD18" s="68">
        <v>0</v>
      </c>
      <c r="BE18" s="69">
        <v>0</v>
      </c>
      <c r="BG18" s="22" t="s">
        <v>40</v>
      </c>
      <c r="BH18" s="93">
        <v>1</v>
      </c>
      <c r="BI18" s="93">
        <v>6</v>
      </c>
      <c r="BJ18" s="136"/>
      <c r="BK18" s="136"/>
      <c r="BL18" s="137"/>
      <c r="BM18" s="99">
        <v>9828000</v>
      </c>
      <c r="BN18" s="138" t="s">
        <v>40</v>
      </c>
      <c r="BO18" s="138"/>
      <c r="BP18" s="139"/>
      <c r="BQ18" s="121">
        <v>1</v>
      </c>
      <c r="BR18" s="121" t="s">
        <v>85</v>
      </c>
      <c r="BS18" s="120">
        <v>9060.09</v>
      </c>
      <c r="BT18" s="140"/>
      <c r="BU18" s="140"/>
      <c r="BV18" s="140"/>
      <c r="BW18" s="140"/>
      <c r="BX18" s="141"/>
      <c r="BY18" s="119">
        <v>8579.17</v>
      </c>
      <c r="BZ18" s="114"/>
      <c r="CA18" s="118">
        <v>0.94691884959200179</v>
      </c>
    </row>
    <row r="19" spans="1:79" ht="15" customHeight="1" x14ac:dyDescent="0.2">
      <c r="A19" s="18"/>
      <c r="B19" s="21" t="s">
        <v>41</v>
      </c>
      <c r="C19" s="22" t="s">
        <v>41</v>
      </c>
      <c r="D19" s="22" t="s">
        <v>41</v>
      </c>
      <c r="E19" s="22" t="s">
        <v>41</v>
      </c>
      <c r="F19" s="22" t="s">
        <v>41</v>
      </c>
      <c r="G19" s="22" t="s">
        <v>41</v>
      </c>
      <c r="H19" s="22" t="s">
        <v>41</v>
      </c>
      <c r="I19" s="22" t="s">
        <v>41</v>
      </c>
      <c r="J19" s="22" t="s">
        <v>41</v>
      </c>
      <c r="K19" s="22" t="s">
        <v>41</v>
      </c>
      <c r="L19" s="30">
        <v>1</v>
      </c>
      <c r="M19" s="30">
        <v>11</v>
      </c>
      <c r="N19" s="134"/>
      <c r="O19" s="134"/>
      <c r="P19" s="134"/>
      <c r="Q19" s="48">
        <f t="shared" si="0"/>
        <v>200</v>
      </c>
      <c r="R19" s="48">
        <f t="shared" si="1"/>
        <v>0</v>
      </c>
      <c r="S19" s="48">
        <v>729100</v>
      </c>
      <c r="T19" s="48">
        <f t="shared" si="2"/>
        <v>-200</v>
      </c>
      <c r="U19" s="18"/>
      <c r="X19" s="51" t="s">
        <v>39</v>
      </c>
      <c r="Y19" s="73">
        <v>1</v>
      </c>
      <c r="Z19" s="73">
        <v>5</v>
      </c>
      <c r="AA19" s="74">
        <f t="shared" si="3"/>
        <v>13</v>
      </c>
      <c r="AB19" s="67">
        <v>0</v>
      </c>
      <c r="AC19" s="75">
        <v>13000</v>
      </c>
      <c r="AD19" s="68">
        <v>0</v>
      </c>
      <c r="AE19" s="69">
        <v>0</v>
      </c>
      <c r="AF19" s="65">
        <v>1</v>
      </c>
      <c r="AG19" s="65">
        <v>11</v>
      </c>
      <c r="AH19" s="135"/>
      <c r="AI19" s="135"/>
      <c r="AJ19" s="135"/>
      <c r="AK19" s="88">
        <v>200</v>
      </c>
      <c r="AS19" s="92" t="s">
        <v>41</v>
      </c>
      <c r="AT19" s="93">
        <v>1</v>
      </c>
      <c r="AU19" s="93">
        <v>11</v>
      </c>
      <c r="AV19" s="67">
        <v>200000</v>
      </c>
      <c r="AW19" s="67">
        <v>0</v>
      </c>
      <c r="AX19" s="22" t="s">
        <v>41</v>
      </c>
      <c r="AY19" s="93">
        <v>1</v>
      </c>
      <c r="AZ19" s="93">
        <v>11</v>
      </c>
      <c r="BA19" s="67">
        <v>200000</v>
      </c>
      <c r="BB19" s="67">
        <v>0</v>
      </c>
      <c r="BC19" s="67">
        <v>0</v>
      </c>
      <c r="BD19" s="68">
        <v>0</v>
      </c>
      <c r="BE19" s="69">
        <v>0</v>
      </c>
      <c r="BG19" s="22" t="s">
        <v>41</v>
      </c>
      <c r="BH19" s="93">
        <v>1</v>
      </c>
      <c r="BI19" s="93">
        <v>11</v>
      </c>
      <c r="BJ19" s="136"/>
      <c r="BK19" s="136"/>
      <c r="BL19" s="137"/>
      <c r="BM19" s="99">
        <v>200000</v>
      </c>
      <c r="BN19" s="138" t="s">
        <v>41</v>
      </c>
      <c r="BO19" s="138"/>
      <c r="BP19" s="139"/>
      <c r="BQ19" s="121">
        <v>1</v>
      </c>
      <c r="BR19" s="121" t="s">
        <v>86</v>
      </c>
      <c r="BS19" s="120">
        <v>0</v>
      </c>
      <c r="BT19" s="140"/>
      <c r="BU19" s="140"/>
      <c r="BV19" s="140"/>
      <c r="BW19" s="140"/>
      <c r="BX19" s="141"/>
      <c r="BY19" s="119">
        <v>0</v>
      </c>
      <c r="BZ19" s="114"/>
      <c r="CA19" s="118">
        <v>0</v>
      </c>
    </row>
    <row r="20" spans="1:79" ht="15" customHeight="1" x14ac:dyDescent="0.2">
      <c r="A20" s="18"/>
      <c r="B20" s="21" t="s">
        <v>42</v>
      </c>
      <c r="C20" s="22" t="s">
        <v>42</v>
      </c>
      <c r="D20" s="22" t="s">
        <v>42</v>
      </c>
      <c r="E20" s="22" t="s">
        <v>42</v>
      </c>
      <c r="F20" s="22" t="s">
        <v>42</v>
      </c>
      <c r="G20" s="22" t="s">
        <v>42</v>
      </c>
      <c r="H20" s="22" t="s">
        <v>42</v>
      </c>
      <c r="I20" s="22" t="s">
        <v>42</v>
      </c>
      <c r="J20" s="22" t="s">
        <v>42</v>
      </c>
      <c r="K20" s="22" t="s">
        <v>42</v>
      </c>
      <c r="L20" s="30">
        <v>1</v>
      </c>
      <c r="M20" s="30">
        <v>13</v>
      </c>
      <c r="N20" s="134"/>
      <c r="O20" s="134"/>
      <c r="P20" s="134"/>
      <c r="Q20" s="48">
        <f t="shared" si="0"/>
        <v>950</v>
      </c>
      <c r="R20" s="48">
        <f t="shared" si="1"/>
        <v>1290.79</v>
      </c>
      <c r="S20" s="48">
        <v>1439800</v>
      </c>
      <c r="T20" s="48">
        <f t="shared" si="2"/>
        <v>340.78999999999996</v>
      </c>
      <c r="U20" s="18"/>
      <c r="X20" s="51" t="s">
        <v>40</v>
      </c>
      <c r="Y20" s="73">
        <v>1</v>
      </c>
      <c r="Z20" s="73">
        <v>6</v>
      </c>
      <c r="AA20" s="74">
        <f t="shared" si="3"/>
        <v>9628</v>
      </c>
      <c r="AB20" s="67">
        <v>801139.91</v>
      </c>
      <c r="AC20" s="75">
        <v>9628000</v>
      </c>
      <c r="AD20" s="68">
        <v>0.72657124223009495</v>
      </c>
      <c r="AE20" s="69">
        <v>0.70495155083218197</v>
      </c>
      <c r="AF20" s="65">
        <v>1</v>
      </c>
      <c r="AG20" s="65">
        <v>13</v>
      </c>
      <c r="AH20" s="135"/>
      <c r="AI20" s="135"/>
      <c r="AJ20" s="135"/>
      <c r="AK20" s="88">
        <v>731</v>
      </c>
      <c r="AS20" s="92" t="s">
        <v>42</v>
      </c>
      <c r="AT20" s="93">
        <v>1</v>
      </c>
      <c r="AU20" s="93">
        <v>13</v>
      </c>
      <c r="AV20" s="67">
        <v>1102630.9099999999</v>
      </c>
      <c r="AW20" s="67">
        <v>838239.91</v>
      </c>
      <c r="AX20" s="22" t="s">
        <v>42</v>
      </c>
      <c r="AY20" s="93">
        <v>1</v>
      </c>
      <c r="AZ20" s="93">
        <v>13</v>
      </c>
      <c r="BA20" s="67">
        <v>950000</v>
      </c>
      <c r="BB20" s="67">
        <v>0</v>
      </c>
      <c r="BC20" s="67">
        <v>0</v>
      </c>
      <c r="BD20" s="68">
        <v>0</v>
      </c>
      <c r="BE20" s="69">
        <v>0</v>
      </c>
      <c r="BG20" s="22" t="s">
        <v>42</v>
      </c>
      <c r="BH20" s="93">
        <v>1</v>
      </c>
      <c r="BI20" s="93">
        <v>13</v>
      </c>
      <c r="BJ20" s="136"/>
      <c r="BK20" s="136"/>
      <c r="BL20" s="137"/>
      <c r="BM20" s="99">
        <v>950000</v>
      </c>
      <c r="BN20" s="138" t="s">
        <v>42</v>
      </c>
      <c r="BO20" s="138"/>
      <c r="BP20" s="139"/>
      <c r="BQ20" s="121">
        <v>1</v>
      </c>
      <c r="BR20" s="121" t="s">
        <v>80</v>
      </c>
      <c r="BS20" s="120">
        <v>1290.79</v>
      </c>
      <c r="BT20" s="140"/>
      <c r="BU20" s="140"/>
      <c r="BV20" s="140"/>
      <c r="BW20" s="140"/>
      <c r="BX20" s="141"/>
      <c r="BY20" s="119">
        <v>1191.3599999999999</v>
      </c>
      <c r="BZ20" s="114"/>
      <c r="CA20" s="118">
        <v>0.92296965424275046</v>
      </c>
    </row>
    <row r="21" spans="1:79" ht="15" customHeight="1" x14ac:dyDescent="0.2">
      <c r="A21" s="18"/>
      <c r="B21" s="21" t="s">
        <v>43</v>
      </c>
      <c r="C21" s="23" t="s">
        <v>43</v>
      </c>
      <c r="D21" s="23" t="s">
        <v>43</v>
      </c>
      <c r="E21" s="23" t="s">
        <v>43</v>
      </c>
      <c r="F21" s="23" t="s">
        <v>43</v>
      </c>
      <c r="G21" s="23" t="s">
        <v>43</v>
      </c>
      <c r="H21" s="23" t="s">
        <v>43</v>
      </c>
      <c r="I21" s="23" t="s">
        <v>43</v>
      </c>
      <c r="J21" s="23" t="s">
        <v>43</v>
      </c>
      <c r="K21" s="23" t="s">
        <v>43</v>
      </c>
      <c r="L21" s="31">
        <v>2</v>
      </c>
      <c r="M21" s="31">
        <v>0</v>
      </c>
      <c r="N21" s="162"/>
      <c r="O21" s="162"/>
      <c r="P21" s="162"/>
      <c r="Q21" s="46">
        <f>Q22</f>
        <v>2171.1999999999998</v>
      </c>
      <c r="R21" s="46">
        <f>R22</f>
        <v>2171.1999999999998</v>
      </c>
      <c r="S21" s="46">
        <v>1439800</v>
      </c>
      <c r="T21" s="46">
        <f t="shared" si="2"/>
        <v>0</v>
      </c>
      <c r="U21" s="18"/>
      <c r="X21" s="51" t="s">
        <v>41</v>
      </c>
      <c r="Y21" s="73">
        <v>1</v>
      </c>
      <c r="Z21" s="73">
        <v>11</v>
      </c>
      <c r="AA21" s="74">
        <f t="shared" si="3"/>
        <v>200</v>
      </c>
      <c r="AB21" s="67">
        <v>1244458.47</v>
      </c>
      <c r="AC21" s="75">
        <v>200000</v>
      </c>
      <c r="AD21" s="68">
        <v>0.66303930417177304</v>
      </c>
      <c r="AE21" s="69">
        <v>0.65704993872875495</v>
      </c>
      <c r="AF21" s="65">
        <v>3</v>
      </c>
      <c r="AG21" s="65">
        <v>0</v>
      </c>
      <c r="AH21" s="135"/>
      <c r="AI21" s="135"/>
      <c r="AJ21" s="135"/>
      <c r="AK21" s="88">
        <v>5655</v>
      </c>
      <c r="AS21" s="92" t="s">
        <v>43</v>
      </c>
      <c r="AT21" s="93">
        <v>2</v>
      </c>
      <c r="AU21" s="93">
        <v>0</v>
      </c>
      <c r="AV21" s="67">
        <v>1876900</v>
      </c>
      <c r="AW21" s="67">
        <v>1305133.47</v>
      </c>
      <c r="AX21" s="22" t="s">
        <v>43</v>
      </c>
      <c r="AY21" s="93">
        <v>2</v>
      </c>
      <c r="AZ21" s="93">
        <v>0</v>
      </c>
      <c r="BA21" s="67">
        <v>2171200</v>
      </c>
      <c r="BB21" s="67">
        <v>0</v>
      </c>
      <c r="BC21" s="67">
        <v>0</v>
      </c>
      <c r="BD21" s="68">
        <v>0</v>
      </c>
      <c r="BE21" s="69">
        <v>0</v>
      </c>
      <c r="BG21" s="22" t="s">
        <v>43</v>
      </c>
      <c r="BH21" s="93">
        <v>2</v>
      </c>
      <c r="BI21" s="93">
        <v>0</v>
      </c>
      <c r="BJ21" s="136"/>
      <c r="BK21" s="136"/>
      <c r="BL21" s="137"/>
      <c r="BM21" s="99">
        <v>2171200</v>
      </c>
      <c r="BN21" s="146" t="s">
        <v>43</v>
      </c>
      <c r="BO21" s="146"/>
      <c r="BP21" s="147"/>
      <c r="BQ21" s="117">
        <v>2</v>
      </c>
      <c r="BR21" s="117" t="s">
        <v>82</v>
      </c>
      <c r="BS21" s="116">
        <v>2171.1999999999998</v>
      </c>
      <c r="BT21" s="148"/>
      <c r="BU21" s="148"/>
      <c r="BV21" s="148"/>
      <c r="BW21" s="148"/>
      <c r="BX21" s="149"/>
      <c r="BY21" s="115">
        <v>2171.1999999999998</v>
      </c>
      <c r="BZ21" s="114"/>
      <c r="CA21" s="113">
        <v>1</v>
      </c>
    </row>
    <row r="22" spans="1:79" ht="21.75" customHeight="1" x14ac:dyDescent="0.2">
      <c r="A22" s="18"/>
      <c r="B22" s="21" t="s">
        <v>44</v>
      </c>
      <c r="C22" s="22" t="s">
        <v>44</v>
      </c>
      <c r="D22" s="22" t="s">
        <v>44</v>
      </c>
      <c r="E22" s="22" t="s">
        <v>44</v>
      </c>
      <c r="F22" s="22" t="s">
        <v>44</v>
      </c>
      <c r="G22" s="22" t="s">
        <v>44</v>
      </c>
      <c r="H22" s="22" t="s">
        <v>44</v>
      </c>
      <c r="I22" s="22" t="s">
        <v>44</v>
      </c>
      <c r="J22" s="22" t="s">
        <v>44</v>
      </c>
      <c r="K22" s="22" t="s">
        <v>44</v>
      </c>
      <c r="L22" s="30">
        <v>2</v>
      </c>
      <c r="M22" s="30">
        <v>3</v>
      </c>
      <c r="N22" s="134"/>
      <c r="O22" s="134"/>
      <c r="P22" s="134"/>
      <c r="Q22" s="48">
        <f>AA24</f>
        <v>2171.1999999999998</v>
      </c>
      <c r="R22" s="48">
        <f>BY22</f>
        <v>2171.1999999999998</v>
      </c>
      <c r="S22" s="48">
        <v>5810400</v>
      </c>
      <c r="T22" s="48">
        <f t="shared" si="2"/>
        <v>0</v>
      </c>
      <c r="U22" s="18"/>
      <c r="X22" s="51" t="s">
        <v>42</v>
      </c>
      <c r="Y22" s="73">
        <v>1</v>
      </c>
      <c r="Z22" s="73">
        <v>13</v>
      </c>
      <c r="AA22" s="74">
        <f t="shared" si="3"/>
        <v>950</v>
      </c>
      <c r="AB22" s="67">
        <v>1244458.47</v>
      </c>
      <c r="AC22" s="75">
        <v>950000</v>
      </c>
      <c r="AD22" s="68">
        <v>0.66303930417177304</v>
      </c>
      <c r="AE22" s="69">
        <v>0.65704993872875495</v>
      </c>
      <c r="AF22" s="65">
        <v>3</v>
      </c>
      <c r="AG22" s="65">
        <v>9</v>
      </c>
      <c r="AH22" s="135"/>
      <c r="AI22" s="135"/>
      <c r="AJ22" s="135"/>
      <c r="AK22" s="88">
        <v>2731</v>
      </c>
      <c r="AS22" s="92" t="s">
        <v>44</v>
      </c>
      <c r="AT22" s="93">
        <v>2</v>
      </c>
      <c r="AU22" s="93">
        <v>3</v>
      </c>
      <c r="AV22" s="67">
        <v>1876900</v>
      </c>
      <c r="AW22" s="67">
        <v>1305133.47</v>
      </c>
      <c r="AX22" s="22" t="s">
        <v>44</v>
      </c>
      <c r="AY22" s="93">
        <v>2</v>
      </c>
      <c r="AZ22" s="93">
        <v>3</v>
      </c>
      <c r="BA22" s="67">
        <v>2171200</v>
      </c>
      <c r="BB22" s="67">
        <v>0</v>
      </c>
      <c r="BC22" s="67">
        <v>0</v>
      </c>
      <c r="BD22" s="68">
        <v>0</v>
      </c>
      <c r="BE22" s="69">
        <v>0</v>
      </c>
      <c r="BG22" s="22" t="s">
        <v>44</v>
      </c>
      <c r="BH22" s="93">
        <v>2</v>
      </c>
      <c r="BI22" s="93">
        <v>3</v>
      </c>
      <c r="BJ22" s="136"/>
      <c r="BK22" s="136"/>
      <c r="BL22" s="137"/>
      <c r="BM22" s="99">
        <v>2171200</v>
      </c>
      <c r="BN22" s="138" t="s">
        <v>44</v>
      </c>
      <c r="BO22" s="138"/>
      <c r="BP22" s="139"/>
      <c r="BQ22" s="121">
        <v>2</v>
      </c>
      <c r="BR22" s="121" t="s">
        <v>82</v>
      </c>
      <c r="BS22" s="120">
        <v>2171.1999999999998</v>
      </c>
      <c r="BT22" s="140"/>
      <c r="BU22" s="140"/>
      <c r="BV22" s="140"/>
      <c r="BW22" s="140"/>
      <c r="BX22" s="141"/>
      <c r="BY22" s="119">
        <v>2171.1999999999998</v>
      </c>
      <c r="BZ22" s="114"/>
      <c r="CA22" s="118">
        <v>1</v>
      </c>
    </row>
    <row r="23" spans="1:79" ht="24" customHeight="1" x14ac:dyDescent="0.2">
      <c r="A23" s="18"/>
      <c r="B23" s="21" t="s">
        <v>45</v>
      </c>
      <c r="C23" s="23" t="s">
        <v>45</v>
      </c>
      <c r="D23" s="23" t="s">
        <v>45</v>
      </c>
      <c r="E23" s="23" t="s">
        <v>45</v>
      </c>
      <c r="F23" s="23" t="s">
        <v>45</v>
      </c>
      <c r="G23" s="23" t="s">
        <v>45</v>
      </c>
      <c r="H23" s="23" t="s">
        <v>45</v>
      </c>
      <c r="I23" s="23" t="s">
        <v>45</v>
      </c>
      <c r="J23" s="23" t="s">
        <v>45</v>
      </c>
      <c r="K23" s="23" t="s">
        <v>45</v>
      </c>
      <c r="L23" s="31">
        <v>3</v>
      </c>
      <c r="M23" s="31">
        <v>0</v>
      </c>
      <c r="N23" s="162"/>
      <c r="O23" s="162"/>
      <c r="P23" s="162"/>
      <c r="Q23" s="46">
        <f>Q24+Q25</f>
        <v>5658</v>
      </c>
      <c r="R23" s="46">
        <f>R24+R25</f>
        <v>3896.7999999999997</v>
      </c>
      <c r="S23" s="46">
        <v>2521000</v>
      </c>
      <c r="T23" s="46">
        <f t="shared" si="2"/>
        <v>-1761.2000000000003</v>
      </c>
      <c r="U23" s="18"/>
      <c r="X23" s="50" t="s">
        <v>43</v>
      </c>
      <c r="Y23" s="70">
        <v>2</v>
      </c>
      <c r="Z23" s="70">
        <v>0</v>
      </c>
      <c r="AA23" s="71">
        <f t="shared" si="3"/>
        <v>2171.1999999999998</v>
      </c>
      <c r="AB23" s="67">
        <v>3581382.59</v>
      </c>
      <c r="AC23" s="76">
        <v>2171200</v>
      </c>
      <c r="AD23" s="68">
        <v>0.85837853510186402</v>
      </c>
      <c r="AE23" s="69">
        <v>0.85601516883569795</v>
      </c>
      <c r="AF23" s="65">
        <v>3</v>
      </c>
      <c r="AG23" s="65">
        <v>14</v>
      </c>
      <c r="AH23" s="135"/>
      <c r="AI23" s="135"/>
      <c r="AJ23" s="135"/>
      <c r="AK23" s="88">
        <v>2924</v>
      </c>
      <c r="AS23" s="92" t="s">
        <v>45</v>
      </c>
      <c r="AT23" s="93">
        <v>3</v>
      </c>
      <c r="AU23" s="93">
        <v>0</v>
      </c>
      <c r="AV23" s="67">
        <v>4188223.85</v>
      </c>
      <c r="AW23" s="67">
        <v>3770652.59</v>
      </c>
      <c r="AX23" s="22" t="s">
        <v>45</v>
      </c>
      <c r="AY23" s="93">
        <v>3</v>
      </c>
      <c r="AZ23" s="93">
        <v>0</v>
      </c>
      <c r="BA23" s="67">
        <v>5658000</v>
      </c>
      <c r="BB23" s="67">
        <v>0</v>
      </c>
      <c r="BC23" s="67">
        <v>0</v>
      </c>
      <c r="BD23" s="68">
        <v>0</v>
      </c>
      <c r="BE23" s="69">
        <v>0</v>
      </c>
      <c r="BG23" s="22" t="s">
        <v>45</v>
      </c>
      <c r="BH23" s="93">
        <v>3</v>
      </c>
      <c r="BI23" s="93">
        <v>0</v>
      </c>
      <c r="BJ23" s="136"/>
      <c r="BK23" s="136"/>
      <c r="BL23" s="137"/>
      <c r="BM23" s="99">
        <v>5658000</v>
      </c>
      <c r="BN23" s="146" t="s">
        <v>45</v>
      </c>
      <c r="BO23" s="146"/>
      <c r="BP23" s="147"/>
      <c r="BQ23" s="117">
        <v>3</v>
      </c>
      <c r="BR23" s="117" t="s">
        <v>87</v>
      </c>
      <c r="BS23" s="116">
        <v>3896.8</v>
      </c>
      <c r="BT23" s="148"/>
      <c r="BU23" s="148"/>
      <c r="BV23" s="148"/>
      <c r="BW23" s="148"/>
      <c r="BX23" s="149"/>
      <c r="BY23" s="115">
        <v>3783.37</v>
      </c>
      <c r="BZ23" s="114"/>
      <c r="CA23" s="113">
        <v>0.97089150071853825</v>
      </c>
    </row>
    <row r="24" spans="1:79" ht="21.75" customHeight="1" x14ac:dyDescent="0.2">
      <c r="A24" s="18"/>
      <c r="B24" s="21" t="s">
        <v>46</v>
      </c>
      <c r="C24" s="22" t="s">
        <v>46</v>
      </c>
      <c r="D24" s="22" t="s">
        <v>46</v>
      </c>
      <c r="E24" s="22" t="s">
        <v>46</v>
      </c>
      <c r="F24" s="22" t="s">
        <v>46</v>
      </c>
      <c r="G24" s="22" t="s">
        <v>46</v>
      </c>
      <c r="H24" s="22" t="s">
        <v>46</v>
      </c>
      <c r="I24" s="22" t="s">
        <v>46</v>
      </c>
      <c r="J24" s="22" t="s">
        <v>46</v>
      </c>
      <c r="K24" s="22" t="s">
        <v>46</v>
      </c>
      <c r="L24" s="30">
        <v>3</v>
      </c>
      <c r="M24" s="30">
        <v>9</v>
      </c>
      <c r="N24" s="134"/>
      <c r="O24" s="134"/>
      <c r="P24" s="134"/>
      <c r="Q24" s="48">
        <f>AA26</f>
        <v>5558</v>
      </c>
      <c r="R24" s="48">
        <f>BS24</f>
        <v>3808.2</v>
      </c>
      <c r="S24" s="48">
        <v>3289400</v>
      </c>
      <c r="T24" s="48">
        <f t="shared" si="2"/>
        <v>-1749.8000000000002</v>
      </c>
      <c r="U24" s="18"/>
      <c r="X24" s="51" t="s">
        <v>44</v>
      </c>
      <c r="Y24" s="73">
        <v>2</v>
      </c>
      <c r="Z24" s="73">
        <v>3</v>
      </c>
      <c r="AA24" s="74">
        <f t="shared" si="3"/>
        <v>2171.1999999999998</v>
      </c>
      <c r="AB24" s="67">
        <v>2105147.7400000002</v>
      </c>
      <c r="AC24" s="75">
        <v>2171200</v>
      </c>
      <c r="AD24" s="68">
        <v>0.79060642956397698</v>
      </c>
      <c r="AE24" s="69">
        <v>0.79060642956397698</v>
      </c>
      <c r="AF24" s="65">
        <v>4</v>
      </c>
      <c r="AG24" s="65">
        <v>0</v>
      </c>
      <c r="AH24" s="135"/>
      <c r="AI24" s="135"/>
      <c r="AJ24" s="135"/>
      <c r="AK24" s="88">
        <v>22637</v>
      </c>
      <c r="AS24" s="92" t="s">
        <v>46</v>
      </c>
      <c r="AT24" s="93">
        <v>3</v>
      </c>
      <c r="AU24" s="93">
        <v>9</v>
      </c>
      <c r="AV24" s="67">
        <v>2678150</v>
      </c>
      <c r="AW24" s="67">
        <v>2293908.7400000002</v>
      </c>
      <c r="AX24" s="22" t="s">
        <v>46</v>
      </c>
      <c r="AY24" s="93">
        <v>3</v>
      </c>
      <c r="AZ24" s="93">
        <v>9</v>
      </c>
      <c r="BA24" s="67">
        <v>5558000</v>
      </c>
      <c r="BB24" s="67">
        <v>0</v>
      </c>
      <c r="BC24" s="67">
        <v>0</v>
      </c>
      <c r="BD24" s="68">
        <v>0</v>
      </c>
      <c r="BE24" s="69">
        <v>0</v>
      </c>
      <c r="BG24" s="22" t="s">
        <v>46</v>
      </c>
      <c r="BH24" s="93">
        <v>3</v>
      </c>
      <c r="BI24" s="93">
        <v>9</v>
      </c>
      <c r="BJ24" s="136"/>
      <c r="BK24" s="136"/>
      <c r="BL24" s="137"/>
      <c r="BM24" s="99">
        <v>5558000</v>
      </c>
      <c r="BN24" s="138" t="s">
        <v>46</v>
      </c>
      <c r="BO24" s="138"/>
      <c r="BP24" s="139"/>
      <c r="BQ24" s="121">
        <v>3</v>
      </c>
      <c r="BR24" s="121" t="s">
        <v>88</v>
      </c>
      <c r="BS24" s="120">
        <v>3808.2</v>
      </c>
      <c r="BT24" s="140"/>
      <c r="BU24" s="140"/>
      <c r="BV24" s="140"/>
      <c r="BW24" s="140"/>
      <c r="BX24" s="141"/>
      <c r="BY24" s="119">
        <v>3694.77</v>
      </c>
      <c r="BZ24" s="114"/>
      <c r="CA24" s="118">
        <v>0.970214274460375</v>
      </c>
    </row>
    <row r="25" spans="1:79" ht="15" customHeight="1" x14ac:dyDescent="0.2">
      <c r="A25" s="18"/>
      <c r="B25" s="21" t="s">
        <v>47</v>
      </c>
      <c r="C25" s="22" t="s">
        <v>47</v>
      </c>
      <c r="D25" s="22" t="s">
        <v>47</v>
      </c>
      <c r="E25" s="22" t="s">
        <v>47</v>
      </c>
      <c r="F25" s="22" t="s">
        <v>47</v>
      </c>
      <c r="G25" s="22" t="s">
        <v>47</v>
      </c>
      <c r="H25" s="22" t="s">
        <v>47</v>
      </c>
      <c r="I25" s="22" t="s">
        <v>47</v>
      </c>
      <c r="J25" s="22" t="s">
        <v>47</v>
      </c>
      <c r="K25" s="22" t="s">
        <v>47</v>
      </c>
      <c r="L25" s="30">
        <v>3</v>
      </c>
      <c r="M25" s="30">
        <v>14</v>
      </c>
      <c r="N25" s="134"/>
      <c r="O25" s="134"/>
      <c r="P25" s="134"/>
      <c r="Q25" s="48">
        <f>AA27</f>
        <v>100</v>
      </c>
      <c r="R25" s="48">
        <f>BS25</f>
        <v>88.6</v>
      </c>
      <c r="S25" s="48">
        <v>25138756</v>
      </c>
      <c r="T25" s="48">
        <f t="shared" si="2"/>
        <v>-11.400000000000006</v>
      </c>
      <c r="U25" s="18"/>
      <c r="X25" s="50" t="s">
        <v>45</v>
      </c>
      <c r="Y25" s="70">
        <v>3</v>
      </c>
      <c r="Z25" s="70">
        <v>0</v>
      </c>
      <c r="AA25" s="71">
        <f t="shared" si="3"/>
        <v>5658</v>
      </c>
      <c r="AB25" s="67">
        <v>1476234.85</v>
      </c>
      <c r="AC25" s="76">
        <v>5658000</v>
      </c>
      <c r="AD25" s="68">
        <v>0.97792078955733497</v>
      </c>
      <c r="AE25" s="69">
        <v>0.97138871509892399</v>
      </c>
      <c r="AF25" s="65">
        <v>4</v>
      </c>
      <c r="AG25" s="65">
        <v>5</v>
      </c>
      <c r="AH25" s="135"/>
      <c r="AI25" s="135"/>
      <c r="AJ25" s="135"/>
      <c r="AK25" s="88">
        <v>393</v>
      </c>
      <c r="AS25" s="92" t="s">
        <v>47</v>
      </c>
      <c r="AT25" s="93">
        <v>3</v>
      </c>
      <c r="AU25" s="93">
        <v>14</v>
      </c>
      <c r="AV25" s="67">
        <v>1510073.85</v>
      </c>
      <c r="AW25" s="67">
        <v>1476743.85</v>
      </c>
      <c r="AX25" s="22" t="s">
        <v>47</v>
      </c>
      <c r="AY25" s="93">
        <v>3</v>
      </c>
      <c r="AZ25" s="93">
        <v>14</v>
      </c>
      <c r="BA25" s="67">
        <v>100000</v>
      </c>
      <c r="BB25" s="67">
        <v>0</v>
      </c>
      <c r="BC25" s="67">
        <v>0</v>
      </c>
      <c r="BD25" s="68">
        <v>0</v>
      </c>
      <c r="BE25" s="69">
        <v>0</v>
      </c>
      <c r="BG25" s="22" t="s">
        <v>47</v>
      </c>
      <c r="BH25" s="93">
        <v>3</v>
      </c>
      <c r="BI25" s="93">
        <v>14</v>
      </c>
      <c r="BJ25" s="136"/>
      <c r="BK25" s="136"/>
      <c r="BL25" s="137"/>
      <c r="BM25" s="99">
        <v>100000</v>
      </c>
      <c r="BN25" s="138" t="s">
        <v>47</v>
      </c>
      <c r="BO25" s="138"/>
      <c r="BP25" s="139"/>
      <c r="BQ25" s="121">
        <v>3</v>
      </c>
      <c r="BR25" s="121" t="s">
        <v>87</v>
      </c>
      <c r="BS25" s="120">
        <v>88.6</v>
      </c>
      <c r="BT25" s="140"/>
      <c r="BU25" s="140"/>
      <c r="BV25" s="140"/>
      <c r="BW25" s="140"/>
      <c r="BX25" s="141"/>
      <c r="BY25" s="119">
        <v>88.6</v>
      </c>
      <c r="BZ25" s="114"/>
      <c r="CA25" s="118">
        <v>1</v>
      </c>
    </row>
    <row r="26" spans="1:79" ht="15" customHeight="1" x14ac:dyDescent="0.2">
      <c r="A26" s="18"/>
      <c r="B26" s="21" t="s">
        <v>48</v>
      </c>
      <c r="C26" s="23" t="s">
        <v>48</v>
      </c>
      <c r="D26" s="23" t="s">
        <v>48</v>
      </c>
      <c r="E26" s="23" t="s">
        <v>48</v>
      </c>
      <c r="F26" s="23" t="s">
        <v>48</v>
      </c>
      <c r="G26" s="23" t="s">
        <v>48</v>
      </c>
      <c r="H26" s="23" t="s">
        <v>48</v>
      </c>
      <c r="I26" s="23" t="s">
        <v>48</v>
      </c>
      <c r="J26" s="23" t="s">
        <v>48</v>
      </c>
      <c r="K26" s="23" t="s">
        <v>48</v>
      </c>
      <c r="L26" s="31">
        <v>4</v>
      </c>
      <c r="M26" s="31">
        <v>0</v>
      </c>
      <c r="N26" s="162"/>
      <c r="O26" s="162"/>
      <c r="P26" s="162"/>
      <c r="Q26" s="46">
        <f>Q27+Q28+Q29</f>
        <v>34120</v>
      </c>
      <c r="R26" s="46">
        <f>R27+R28+R29</f>
        <v>38603.230000000003</v>
      </c>
      <c r="S26" s="46">
        <v>537000</v>
      </c>
      <c r="T26" s="46">
        <f t="shared" si="2"/>
        <v>4483.2300000000032</v>
      </c>
      <c r="U26" s="18"/>
      <c r="X26" s="51" t="s">
        <v>46</v>
      </c>
      <c r="Y26" s="73">
        <v>3</v>
      </c>
      <c r="Z26" s="73">
        <v>9</v>
      </c>
      <c r="AA26" s="74">
        <f t="shared" si="3"/>
        <v>5558</v>
      </c>
      <c r="AB26" s="67">
        <v>18797771.809999999</v>
      </c>
      <c r="AC26" s="75">
        <v>5558000</v>
      </c>
      <c r="AD26" s="68">
        <v>0.67970393092582404</v>
      </c>
      <c r="AE26" s="69">
        <v>0.67772233813773297</v>
      </c>
      <c r="AF26" s="65">
        <v>4</v>
      </c>
      <c r="AG26" s="65">
        <v>9</v>
      </c>
      <c r="AH26" s="135"/>
      <c r="AI26" s="135"/>
      <c r="AJ26" s="135"/>
      <c r="AK26" s="88">
        <v>1990</v>
      </c>
      <c r="AS26" s="92" t="s">
        <v>48</v>
      </c>
      <c r="AT26" s="93">
        <v>4</v>
      </c>
      <c r="AU26" s="93">
        <v>0</v>
      </c>
      <c r="AV26" s="67">
        <v>27529123.300000001</v>
      </c>
      <c r="AW26" s="67">
        <v>20236428.48</v>
      </c>
      <c r="AX26" s="22" t="s">
        <v>48</v>
      </c>
      <c r="AY26" s="93">
        <v>4</v>
      </c>
      <c r="AZ26" s="93">
        <v>0</v>
      </c>
      <c r="BA26" s="67">
        <v>34666000</v>
      </c>
      <c r="BB26" s="67">
        <v>0</v>
      </c>
      <c r="BC26" s="67">
        <v>0</v>
      </c>
      <c r="BD26" s="68">
        <v>0</v>
      </c>
      <c r="BE26" s="69">
        <v>0</v>
      </c>
      <c r="BG26" s="22" t="s">
        <v>48</v>
      </c>
      <c r="BH26" s="93">
        <v>4</v>
      </c>
      <c r="BI26" s="93">
        <v>0</v>
      </c>
      <c r="BJ26" s="136"/>
      <c r="BK26" s="136"/>
      <c r="BL26" s="137"/>
      <c r="BM26" s="99">
        <v>34968381</v>
      </c>
      <c r="BN26" s="146" t="s">
        <v>48</v>
      </c>
      <c r="BO26" s="146"/>
      <c r="BP26" s="147"/>
      <c r="BQ26" s="117">
        <v>4</v>
      </c>
      <c r="BR26" s="117" t="s">
        <v>89</v>
      </c>
      <c r="BS26" s="116">
        <v>38603.230000000003</v>
      </c>
      <c r="BT26" s="148"/>
      <c r="BU26" s="148"/>
      <c r="BV26" s="148"/>
      <c r="BW26" s="148"/>
      <c r="BX26" s="149"/>
      <c r="BY26" s="115">
        <v>38168.1</v>
      </c>
      <c r="BZ26" s="114"/>
      <c r="CA26" s="113">
        <v>0.98872814528732433</v>
      </c>
    </row>
    <row r="27" spans="1:79" ht="15" customHeight="1" x14ac:dyDescent="0.2">
      <c r="A27" s="18"/>
      <c r="B27" s="21" t="s">
        <v>49</v>
      </c>
      <c r="C27" s="22" t="s">
        <v>49</v>
      </c>
      <c r="D27" s="22" t="s">
        <v>49</v>
      </c>
      <c r="E27" s="22" t="s">
        <v>49</v>
      </c>
      <c r="F27" s="22" t="s">
        <v>49</v>
      </c>
      <c r="G27" s="22" t="s">
        <v>49</v>
      </c>
      <c r="H27" s="22" t="s">
        <v>49</v>
      </c>
      <c r="I27" s="22" t="s">
        <v>49</v>
      </c>
      <c r="J27" s="22" t="s">
        <v>49</v>
      </c>
      <c r="K27" s="22" t="s">
        <v>49</v>
      </c>
      <c r="L27" s="30">
        <v>4</v>
      </c>
      <c r="M27" s="30">
        <v>5</v>
      </c>
      <c r="N27" s="134"/>
      <c r="O27" s="134"/>
      <c r="P27" s="134"/>
      <c r="Q27" s="48">
        <f>AA29</f>
        <v>1055</v>
      </c>
      <c r="R27" s="48">
        <f>BS27</f>
        <v>1057.3699999999999</v>
      </c>
      <c r="S27" s="48">
        <v>17948559</v>
      </c>
      <c r="T27" s="48">
        <f t="shared" si="2"/>
        <v>2.3699999999998909</v>
      </c>
      <c r="U27" s="18"/>
      <c r="X27" s="51" t="s">
        <v>47</v>
      </c>
      <c r="Y27" s="73">
        <v>3</v>
      </c>
      <c r="Z27" s="73">
        <v>14</v>
      </c>
      <c r="AA27" s="74">
        <f t="shared" si="3"/>
        <v>100</v>
      </c>
      <c r="AB27" s="67">
        <v>393000</v>
      </c>
      <c r="AC27" s="75">
        <v>100000</v>
      </c>
      <c r="AD27" s="68">
        <v>1</v>
      </c>
      <c r="AE27" s="69">
        <v>1</v>
      </c>
      <c r="AF27" s="65">
        <v>4</v>
      </c>
      <c r="AG27" s="65">
        <v>12</v>
      </c>
      <c r="AH27" s="135"/>
      <c r="AI27" s="135"/>
      <c r="AJ27" s="135"/>
      <c r="AK27" s="88">
        <v>20254</v>
      </c>
      <c r="AS27" s="92" t="s">
        <v>49</v>
      </c>
      <c r="AT27" s="93">
        <v>4</v>
      </c>
      <c r="AU27" s="93">
        <v>5</v>
      </c>
      <c r="AV27" s="67">
        <v>393000</v>
      </c>
      <c r="AW27" s="67">
        <v>393000</v>
      </c>
      <c r="AX27" s="22" t="s">
        <v>49</v>
      </c>
      <c r="AY27" s="93">
        <v>4</v>
      </c>
      <c r="AZ27" s="93">
        <v>5</v>
      </c>
      <c r="BA27" s="67">
        <v>1055000</v>
      </c>
      <c r="BB27" s="67">
        <v>0</v>
      </c>
      <c r="BC27" s="67">
        <v>0</v>
      </c>
      <c r="BD27" s="68">
        <v>0</v>
      </c>
      <c r="BE27" s="69">
        <v>0</v>
      </c>
      <c r="BG27" s="22" t="s">
        <v>49</v>
      </c>
      <c r="BH27" s="93">
        <v>4</v>
      </c>
      <c r="BI27" s="93">
        <v>5</v>
      </c>
      <c r="BJ27" s="136"/>
      <c r="BK27" s="136"/>
      <c r="BL27" s="137"/>
      <c r="BM27" s="99">
        <v>1057381</v>
      </c>
      <c r="BN27" s="138" t="s">
        <v>49</v>
      </c>
      <c r="BO27" s="138"/>
      <c r="BP27" s="139"/>
      <c r="BQ27" s="121">
        <v>4</v>
      </c>
      <c r="BR27" s="121" t="s">
        <v>84</v>
      </c>
      <c r="BS27" s="120">
        <v>1057.3699999999999</v>
      </c>
      <c r="BT27" s="140"/>
      <c r="BU27" s="140"/>
      <c r="BV27" s="140"/>
      <c r="BW27" s="140"/>
      <c r="BX27" s="141"/>
      <c r="BY27" s="119">
        <v>1057.3699999999999</v>
      </c>
      <c r="BZ27" s="114"/>
      <c r="CA27" s="118">
        <v>1</v>
      </c>
    </row>
    <row r="28" spans="1:79" ht="15" customHeight="1" x14ac:dyDescent="0.2">
      <c r="A28" s="18"/>
      <c r="B28" s="21" t="s">
        <v>50</v>
      </c>
      <c r="C28" s="22" t="s">
        <v>50</v>
      </c>
      <c r="D28" s="22" t="s">
        <v>50</v>
      </c>
      <c r="E28" s="22" t="s">
        <v>50</v>
      </c>
      <c r="F28" s="22" t="s">
        <v>50</v>
      </c>
      <c r="G28" s="22" t="s">
        <v>50</v>
      </c>
      <c r="H28" s="22" t="s">
        <v>50</v>
      </c>
      <c r="I28" s="22" t="s">
        <v>50</v>
      </c>
      <c r="J28" s="22" t="s">
        <v>50</v>
      </c>
      <c r="K28" s="22" t="s">
        <v>50</v>
      </c>
      <c r="L28" s="30">
        <v>4</v>
      </c>
      <c r="M28" s="30">
        <v>9</v>
      </c>
      <c r="N28" s="134"/>
      <c r="O28" s="134"/>
      <c r="P28" s="134"/>
      <c r="Q28" s="48">
        <f>AA30</f>
        <v>2177</v>
      </c>
      <c r="R28" s="48">
        <f t="shared" ref="R28:R29" si="4">BS28</f>
        <v>2146</v>
      </c>
      <c r="S28" s="48">
        <v>6653197</v>
      </c>
      <c r="T28" s="48">
        <f t="shared" si="2"/>
        <v>-31</v>
      </c>
      <c r="U28" s="18"/>
      <c r="X28" s="50" t="s">
        <v>48</v>
      </c>
      <c r="Y28" s="70">
        <v>4</v>
      </c>
      <c r="Z28" s="70">
        <v>0</v>
      </c>
      <c r="AA28" s="71">
        <f t="shared" si="3"/>
        <v>34120</v>
      </c>
      <c r="AB28" s="67">
        <v>952931.44</v>
      </c>
      <c r="AC28" s="76">
        <v>34120000</v>
      </c>
      <c r="AD28" s="68">
        <v>0.47886002010050199</v>
      </c>
      <c r="AE28" s="69">
        <v>0.47886002010050199</v>
      </c>
      <c r="AF28" s="65">
        <v>5</v>
      </c>
      <c r="AG28" s="65">
        <v>0</v>
      </c>
      <c r="AH28" s="135"/>
      <c r="AI28" s="135"/>
      <c r="AJ28" s="135"/>
      <c r="AK28" s="88">
        <v>98881</v>
      </c>
      <c r="AS28" s="92" t="s">
        <v>50</v>
      </c>
      <c r="AT28" s="93">
        <v>4</v>
      </c>
      <c r="AU28" s="93">
        <v>9</v>
      </c>
      <c r="AV28" s="67">
        <v>1990000</v>
      </c>
      <c r="AW28" s="67">
        <v>1184048.51</v>
      </c>
      <c r="AX28" s="22" t="s">
        <v>50</v>
      </c>
      <c r="AY28" s="93">
        <v>4</v>
      </c>
      <c r="AZ28" s="93">
        <v>9</v>
      </c>
      <c r="BA28" s="67">
        <v>2177000</v>
      </c>
      <c r="BB28" s="67">
        <v>0</v>
      </c>
      <c r="BC28" s="67">
        <v>0</v>
      </c>
      <c r="BD28" s="68">
        <v>0</v>
      </c>
      <c r="BE28" s="69">
        <v>0</v>
      </c>
      <c r="BG28" s="22" t="s">
        <v>50</v>
      </c>
      <c r="BH28" s="93">
        <v>4</v>
      </c>
      <c r="BI28" s="93">
        <v>9</v>
      </c>
      <c r="BJ28" s="136"/>
      <c r="BK28" s="136"/>
      <c r="BL28" s="137"/>
      <c r="BM28" s="99">
        <v>2177000</v>
      </c>
      <c r="BN28" s="138" t="s">
        <v>50</v>
      </c>
      <c r="BO28" s="138"/>
      <c r="BP28" s="139"/>
      <c r="BQ28" s="121">
        <v>4</v>
      </c>
      <c r="BR28" s="121" t="s">
        <v>88</v>
      </c>
      <c r="BS28" s="120">
        <v>2146</v>
      </c>
      <c r="BT28" s="140"/>
      <c r="BU28" s="140"/>
      <c r="BV28" s="140"/>
      <c r="BW28" s="140"/>
      <c r="BX28" s="141"/>
      <c r="BY28" s="119">
        <v>2108.87</v>
      </c>
      <c r="BZ28" s="114"/>
      <c r="CA28" s="118">
        <v>0.98269804287045659</v>
      </c>
    </row>
    <row r="29" spans="1:79" ht="15" customHeight="1" x14ac:dyDescent="0.2">
      <c r="A29" s="18"/>
      <c r="B29" s="21" t="s">
        <v>51</v>
      </c>
      <c r="C29" s="22" t="s">
        <v>51</v>
      </c>
      <c r="D29" s="22" t="s">
        <v>51</v>
      </c>
      <c r="E29" s="22" t="s">
        <v>51</v>
      </c>
      <c r="F29" s="22" t="s">
        <v>51</v>
      </c>
      <c r="G29" s="22" t="s">
        <v>51</v>
      </c>
      <c r="H29" s="22" t="s">
        <v>51</v>
      </c>
      <c r="I29" s="22" t="s">
        <v>51</v>
      </c>
      <c r="J29" s="22" t="s">
        <v>51</v>
      </c>
      <c r="K29" s="22" t="s">
        <v>51</v>
      </c>
      <c r="L29" s="30">
        <v>4</v>
      </c>
      <c r="M29" s="30">
        <v>12</v>
      </c>
      <c r="N29" s="134"/>
      <c r="O29" s="134"/>
      <c r="P29" s="134"/>
      <c r="Q29" s="48">
        <f>AA31</f>
        <v>30888</v>
      </c>
      <c r="R29" s="48">
        <f t="shared" si="4"/>
        <v>35399.86</v>
      </c>
      <c r="S29" s="48">
        <v>14213095.130000001</v>
      </c>
      <c r="T29" s="48">
        <f t="shared" si="2"/>
        <v>4511.8600000000006</v>
      </c>
      <c r="U29" s="18"/>
      <c r="X29" s="51" t="s">
        <v>49</v>
      </c>
      <c r="Y29" s="73">
        <v>4</v>
      </c>
      <c r="Z29" s="73">
        <v>5</v>
      </c>
      <c r="AA29" s="74">
        <f t="shared" si="3"/>
        <v>1055</v>
      </c>
      <c r="AB29" s="67">
        <v>17451840.370000001</v>
      </c>
      <c r="AC29" s="75">
        <v>1055000</v>
      </c>
      <c r="AD29" s="68">
        <v>0.69053782249963302</v>
      </c>
      <c r="AE29" s="69">
        <v>0.68836938332885</v>
      </c>
      <c r="AF29" s="65">
        <v>5</v>
      </c>
      <c r="AG29" s="65">
        <v>1</v>
      </c>
      <c r="AH29" s="135"/>
      <c r="AI29" s="135"/>
      <c r="AJ29" s="135"/>
      <c r="AK29" s="88">
        <v>200</v>
      </c>
      <c r="AS29" s="92" t="s">
        <v>51</v>
      </c>
      <c r="AT29" s="93">
        <v>4</v>
      </c>
      <c r="AU29" s="93">
        <v>12</v>
      </c>
      <c r="AV29" s="67">
        <v>25146123.300000001</v>
      </c>
      <c r="AW29" s="67">
        <v>18659379.969999999</v>
      </c>
      <c r="AX29" s="22" t="s">
        <v>51</v>
      </c>
      <c r="AY29" s="93">
        <v>4</v>
      </c>
      <c r="AZ29" s="93">
        <v>12</v>
      </c>
      <c r="BA29" s="67">
        <v>31434000</v>
      </c>
      <c r="BB29" s="67">
        <v>0</v>
      </c>
      <c r="BC29" s="67">
        <v>0</v>
      </c>
      <c r="BD29" s="68">
        <v>0</v>
      </c>
      <c r="BE29" s="69">
        <v>0</v>
      </c>
      <c r="BG29" s="22" t="s">
        <v>51</v>
      </c>
      <c r="BH29" s="93">
        <v>4</v>
      </c>
      <c r="BI29" s="93">
        <v>12</v>
      </c>
      <c r="BJ29" s="136"/>
      <c r="BK29" s="136"/>
      <c r="BL29" s="137"/>
      <c r="BM29" s="99">
        <v>31734000</v>
      </c>
      <c r="BN29" s="138" t="s">
        <v>51</v>
      </c>
      <c r="BO29" s="138"/>
      <c r="BP29" s="139"/>
      <c r="BQ29" s="121">
        <v>4</v>
      </c>
      <c r="BR29" s="121" t="s">
        <v>89</v>
      </c>
      <c r="BS29" s="120">
        <v>35399.86</v>
      </c>
      <c r="BT29" s="140"/>
      <c r="BU29" s="140"/>
      <c r="BV29" s="140"/>
      <c r="BW29" s="140"/>
      <c r="BX29" s="141"/>
      <c r="BY29" s="119">
        <v>35001.86</v>
      </c>
      <c r="BZ29" s="114"/>
      <c r="CA29" s="118">
        <v>0.98875701768312074</v>
      </c>
    </row>
    <row r="30" spans="1:79" ht="15" customHeight="1" x14ac:dyDescent="0.2">
      <c r="A30" s="18"/>
      <c r="B30" s="21" t="s">
        <v>52</v>
      </c>
      <c r="C30" s="23" t="s">
        <v>52</v>
      </c>
      <c r="D30" s="23" t="s">
        <v>52</v>
      </c>
      <c r="E30" s="23" t="s">
        <v>52</v>
      </c>
      <c r="F30" s="23" t="s">
        <v>52</v>
      </c>
      <c r="G30" s="23" t="s">
        <v>52</v>
      </c>
      <c r="H30" s="23" t="s">
        <v>52</v>
      </c>
      <c r="I30" s="23" t="s">
        <v>52</v>
      </c>
      <c r="J30" s="23" t="s">
        <v>52</v>
      </c>
      <c r="K30" s="23" t="s">
        <v>52</v>
      </c>
      <c r="L30" s="31">
        <v>5</v>
      </c>
      <c r="M30" s="31">
        <v>0</v>
      </c>
      <c r="N30" s="162"/>
      <c r="O30" s="162"/>
      <c r="P30" s="162"/>
      <c r="Q30" s="46">
        <f>Q31+Q32+Q33</f>
        <v>11444</v>
      </c>
      <c r="R30" s="46">
        <f>R31+R32+R33</f>
        <v>19377.060000000001</v>
      </c>
      <c r="S30" s="46">
        <v>800000</v>
      </c>
      <c r="T30" s="46">
        <f t="shared" si="2"/>
        <v>7933.0600000000013</v>
      </c>
      <c r="U30" s="18"/>
      <c r="X30" s="51" t="s">
        <v>50</v>
      </c>
      <c r="Y30" s="73">
        <v>4</v>
      </c>
      <c r="Z30" s="73">
        <v>9</v>
      </c>
      <c r="AA30" s="74">
        <f t="shared" si="3"/>
        <v>2177</v>
      </c>
      <c r="AB30" s="67">
        <v>32956106.25</v>
      </c>
      <c r="AC30" s="75">
        <v>2177000</v>
      </c>
      <c r="AD30" s="68">
        <v>0.19942008073520801</v>
      </c>
      <c r="AE30" s="69">
        <v>0.19575406188706601</v>
      </c>
      <c r="AF30" s="65">
        <v>5</v>
      </c>
      <c r="AG30" s="65">
        <v>3</v>
      </c>
      <c r="AH30" s="135"/>
      <c r="AI30" s="135"/>
      <c r="AJ30" s="135"/>
      <c r="AK30" s="88">
        <v>98681</v>
      </c>
      <c r="AS30" s="92" t="s">
        <v>52</v>
      </c>
      <c r="AT30" s="93">
        <v>5</v>
      </c>
      <c r="AU30" s="93">
        <v>0</v>
      </c>
      <c r="AV30" s="67">
        <v>165259717.72</v>
      </c>
      <c r="AW30" s="67">
        <v>33439145.41</v>
      </c>
      <c r="AX30" s="22" t="s">
        <v>52</v>
      </c>
      <c r="AY30" s="93">
        <v>5</v>
      </c>
      <c r="AZ30" s="93">
        <v>0</v>
      </c>
      <c r="BA30" s="67">
        <v>12528181.23</v>
      </c>
      <c r="BB30" s="67">
        <v>0</v>
      </c>
      <c r="BC30" s="67">
        <v>0</v>
      </c>
      <c r="BD30" s="68">
        <v>0</v>
      </c>
      <c r="BE30" s="69">
        <v>0</v>
      </c>
      <c r="BG30" s="22" t="s">
        <v>52</v>
      </c>
      <c r="BH30" s="93">
        <v>5</v>
      </c>
      <c r="BI30" s="93">
        <v>0</v>
      </c>
      <c r="BJ30" s="136"/>
      <c r="BK30" s="136"/>
      <c r="BL30" s="137"/>
      <c r="BM30" s="99">
        <v>18665946.789999999</v>
      </c>
      <c r="BN30" s="146" t="s">
        <v>52</v>
      </c>
      <c r="BO30" s="146"/>
      <c r="BP30" s="147"/>
      <c r="BQ30" s="117">
        <v>5</v>
      </c>
      <c r="BR30" s="117" t="s">
        <v>82</v>
      </c>
      <c r="BS30" s="116">
        <v>19377.060000000001</v>
      </c>
      <c r="BT30" s="148"/>
      <c r="BU30" s="148"/>
      <c r="BV30" s="148"/>
      <c r="BW30" s="148"/>
      <c r="BX30" s="149"/>
      <c r="BY30" s="115">
        <v>17241.54</v>
      </c>
      <c r="BZ30" s="114"/>
      <c r="CA30" s="113">
        <v>0.88979133057336868</v>
      </c>
    </row>
    <row r="31" spans="1:79" ht="15" customHeight="1" x14ac:dyDescent="0.2">
      <c r="A31" s="18"/>
      <c r="B31" s="21" t="s">
        <v>53</v>
      </c>
      <c r="C31" s="22" t="s">
        <v>53</v>
      </c>
      <c r="D31" s="22" t="s">
        <v>53</v>
      </c>
      <c r="E31" s="22" t="s">
        <v>53</v>
      </c>
      <c r="F31" s="22" t="s">
        <v>53</v>
      </c>
      <c r="G31" s="22" t="s">
        <v>53</v>
      </c>
      <c r="H31" s="22" t="s">
        <v>53</v>
      </c>
      <c r="I31" s="22" t="s">
        <v>53</v>
      </c>
      <c r="J31" s="22" t="s">
        <v>53</v>
      </c>
      <c r="K31" s="22" t="s">
        <v>53</v>
      </c>
      <c r="L31" s="30">
        <v>5</v>
      </c>
      <c r="M31" s="30">
        <v>1</v>
      </c>
      <c r="N31" s="134"/>
      <c r="O31" s="134"/>
      <c r="P31" s="134"/>
      <c r="Q31" s="48">
        <f>AA33</f>
        <v>200</v>
      </c>
      <c r="R31" s="48">
        <f>BS31</f>
        <v>128</v>
      </c>
      <c r="S31" s="48">
        <v>13413095.130000001</v>
      </c>
      <c r="T31" s="48">
        <f t="shared" si="2"/>
        <v>-72</v>
      </c>
      <c r="U31" s="18"/>
      <c r="X31" s="51" t="s">
        <v>51</v>
      </c>
      <c r="Y31" s="73">
        <v>4</v>
      </c>
      <c r="Z31" s="73">
        <v>12</v>
      </c>
      <c r="AA31" s="74">
        <f t="shared" si="3"/>
        <v>30888</v>
      </c>
      <c r="AB31" s="67">
        <v>0</v>
      </c>
      <c r="AC31" s="75">
        <v>30888000</v>
      </c>
      <c r="AD31" s="68">
        <v>0</v>
      </c>
      <c r="AE31" s="69">
        <v>0</v>
      </c>
      <c r="AF31" s="65">
        <v>7</v>
      </c>
      <c r="AG31" s="65">
        <v>0</v>
      </c>
      <c r="AH31" s="135"/>
      <c r="AI31" s="135"/>
      <c r="AJ31" s="135"/>
      <c r="AK31" s="88">
        <v>578847.31999999995</v>
      </c>
      <c r="AS31" s="92" t="s">
        <v>53</v>
      </c>
      <c r="AT31" s="93">
        <v>5</v>
      </c>
      <c r="AU31" s="93">
        <v>1</v>
      </c>
      <c r="AV31" s="67">
        <v>200000</v>
      </c>
      <c r="AW31" s="67">
        <v>0</v>
      </c>
      <c r="AX31" s="22" t="s">
        <v>53</v>
      </c>
      <c r="AY31" s="93">
        <v>5</v>
      </c>
      <c r="AZ31" s="93">
        <v>1</v>
      </c>
      <c r="BA31" s="67">
        <v>200000</v>
      </c>
      <c r="BB31" s="67">
        <v>0</v>
      </c>
      <c r="BC31" s="67">
        <v>0</v>
      </c>
      <c r="BD31" s="68">
        <v>0</v>
      </c>
      <c r="BE31" s="69">
        <v>0</v>
      </c>
      <c r="BG31" s="22" t="s">
        <v>53</v>
      </c>
      <c r="BH31" s="93">
        <v>5</v>
      </c>
      <c r="BI31" s="93">
        <v>1</v>
      </c>
      <c r="BJ31" s="136"/>
      <c r="BK31" s="136"/>
      <c r="BL31" s="137"/>
      <c r="BM31" s="99">
        <v>200000</v>
      </c>
      <c r="BN31" s="138" t="s">
        <v>53</v>
      </c>
      <c r="BO31" s="138"/>
      <c r="BP31" s="139"/>
      <c r="BQ31" s="121">
        <v>5</v>
      </c>
      <c r="BR31" s="121" t="s">
        <v>90</v>
      </c>
      <c r="BS31" s="120">
        <v>128</v>
      </c>
      <c r="BT31" s="140"/>
      <c r="BU31" s="140"/>
      <c r="BV31" s="140"/>
      <c r="BW31" s="140"/>
      <c r="BX31" s="141"/>
      <c r="BY31" s="119">
        <v>128</v>
      </c>
      <c r="BZ31" s="114"/>
      <c r="CA31" s="118">
        <v>1</v>
      </c>
    </row>
    <row r="32" spans="1:79" ht="15" customHeight="1" x14ac:dyDescent="0.2">
      <c r="A32" s="18"/>
      <c r="B32" s="21" t="s">
        <v>54</v>
      </c>
      <c r="C32" s="22" t="s">
        <v>54</v>
      </c>
      <c r="D32" s="22" t="s">
        <v>54</v>
      </c>
      <c r="E32" s="22" t="s">
        <v>54</v>
      </c>
      <c r="F32" s="22" t="s">
        <v>54</v>
      </c>
      <c r="G32" s="22" t="s">
        <v>54</v>
      </c>
      <c r="H32" s="22" t="s">
        <v>54</v>
      </c>
      <c r="I32" s="22" t="s">
        <v>54</v>
      </c>
      <c r="J32" s="22" t="s">
        <v>54</v>
      </c>
      <c r="K32" s="22" t="s">
        <v>54</v>
      </c>
      <c r="L32" s="30">
        <v>5</v>
      </c>
      <c r="M32" s="30">
        <v>3</v>
      </c>
      <c r="N32" s="134"/>
      <c r="O32" s="134"/>
      <c r="P32" s="134"/>
      <c r="Q32" s="48">
        <f>AA34</f>
        <v>11244</v>
      </c>
      <c r="R32" s="48">
        <f>BS32</f>
        <v>19249.060000000001</v>
      </c>
      <c r="S32" s="48">
        <v>471286898.39999998</v>
      </c>
      <c r="T32" s="48">
        <f t="shared" si="2"/>
        <v>8005.0600000000013</v>
      </c>
      <c r="U32" s="18"/>
      <c r="X32" s="50" t="s">
        <v>52</v>
      </c>
      <c r="Y32" s="70">
        <v>5</v>
      </c>
      <c r="Z32" s="70">
        <v>0</v>
      </c>
      <c r="AA32" s="71">
        <f t="shared" si="3"/>
        <v>11444</v>
      </c>
      <c r="AB32" s="67">
        <v>32956106.25</v>
      </c>
      <c r="AC32" s="76">
        <v>11444000</v>
      </c>
      <c r="AD32" s="68">
        <v>0.33523417097186198</v>
      </c>
      <c r="AE32" s="69">
        <v>0.32907142755709201</v>
      </c>
      <c r="AF32" s="65">
        <v>7</v>
      </c>
      <c r="AG32" s="65">
        <v>1</v>
      </c>
      <c r="AH32" s="135"/>
      <c r="AI32" s="135"/>
      <c r="AJ32" s="135"/>
      <c r="AK32" s="88">
        <v>215613</v>
      </c>
      <c r="AS32" s="92" t="s">
        <v>54</v>
      </c>
      <c r="AT32" s="93">
        <v>5</v>
      </c>
      <c r="AU32" s="93">
        <v>3</v>
      </c>
      <c r="AV32" s="67">
        <v>98307717.719999999</v>
      </c>
      <c r="AW32" s="67">
        <v>33439145.41</v>
      </c>
      <c r="AX32" s="22" t="s">
        <v>54</v>
      </c>
      <c r="AY32" s="93">
        <v>5</v>
      </c>
      <c r="AZ32" s="93">
        <v>3</v>
      </c>
      <c r="BA32" s="67">
        <v>12328181.23</v>
      </c>
      <c r="BB32" s="67">
        <v>0</v>
      </c>
      <c r="BC32" s="67">
        <v>0</v>
      </c>
      <c r="BD32" s="68">
        <v>0</v>
      </c>
      <c r="BE32" s="69">
        <v>0</v>
      </c>
      <c r="BG32" s="22" t="s">
        <v>54</v>
      </c>
      <c r="BH32" s="93">
        <v>5</v>
      </c>
      <c r="BI32" s="93">
        <v>3</v>
      </c>
      <c r="BJ32" s="136"/>
      <c r="BK32" s="136"/>
      <c r="BL32" s="137"/>
      <c r="BM32" s="99">
        <v>18465946.789999999</v>
      </c>
      <c r="BN32" s="138" t="s">
        <v>54</v>
      </c>
      <c r="BO32" s="138"/>
      <c r="BP32" s="139"/>
      <c r="BQ32" s="121">
        <v>5</v>
      </c>
      <c r="BR32" s="121" t="s">
        <v>82</v>
      </c>
      <c r="BS32" s="120">
        <v>19249.060000000001</v>
      </c>
      <c r="BT32" s="140"/>
      <c r="BU32" s="140"/>
      <c r="BV32" s="140"/>
      <c r="BW32" s="140"/>
      <c r="BX32" s="141"/>
      <c r="BY32" s="119">
        <v>17113.54</v>
      </c>
      <c r="BZ32" s="114"/>
      <c r="CA32" s="118">
        <v>0.88905847869973909</v>
      </c>
    </row>
    <row r="33" spans="1:79" ht="24" hidden="1" customHeight="1" x14ac:dyDescent="0.2">
      <c r="A33" s="18"/>
      <c r="B33" s="21" t="s">
        <v>55</v>
      </c>
      <c r="C33" s="22" t="s">
        <v>55</v>
      </c>
      <c r="D33" s="22" t="s">
        <v>55</v>
      </c>
      <c r="E33" s="22" t="s">
        <v>55</v>
      </c>
      <c r="F33" s="22" t="s">
        <v>55</v>
      </c>
      <c r="G33" s="22" t="s">
        <v>55</v>
      </c>
      <c r="H33" s="22" t="s">
        <v>55</v>
      </c>
      <c r="I33" s="22" t="s">
        <v>55</v>
      </c>
      <c r="J33" s="22" t="s">
        <v>55</v>
      </c>
      <c r="K33" s="22" t="s">
        <v>55</v>
      </c>
      <c r="L33" s="30">
        <v>5</v>
      </c>
      <c r="M33" s="30">
        <v>5</v>
      </c>
      <c r="N33" s="134"/>
      <c r="O33" s="134"/>
      <c r="P33" s="134"/>
      <c r="Q33" s="48">
        <v>0</v>
      </c>
      <c r="R33" s="48"/>
      <c r="S33" s="48">
        <v>158157405.72</v>
      </c>
      <c r="T33" s="48">
        <f t="shared" si="2"/>
        <v>0</v>
      </c>
      <c r="U33" s="18"/>
      <c r="X33" s="51" t="s">
        <v>53</v>
      </c>
      <c r="Y33" s="73">
        <v>5</v>
      </c>
      <c r="Z33" s="73">
        <v>1</v>
      </c>
      <c r="AA33" s="74">
        <f t="shared" si="3"/>
        <v>200</v>
      </c>
      <c r="AB33" s="67">
        <v>0</v>
      </c>
      <c r="AC33" s="75">
        <v>200000</v>
      </c>
      <c r="AD33" s="68">
        <v>0</v>
      </c>
      <c r="AE33" s="69">
        <v>0</v>
      </c>
      <c r="AF33" s="65">
        <v>7</v>
      </c>
      <c r="AG33" s="65">
        <v>2</v>
      </c>
      <c r="AH33" s="135"/>
      <c r="AI33" s="135"/>
      <c r="AJ33" s="135"/>
      <c r="AK33" s="88">
        <v>297121.32</v>
      </c>
      <c r="AS33" s="92" t="s">
        <v>55</v>
      </c>
      <c r="AT33" s="93">
        <v>5</v>
      </c>
      <c r="AU33" s="93">
        <v>5</v>
      </c>
      <c r="AV33" s="67">
        <v>66752000</v>
      </c>
      <c r="AW33" s="67">
        <v>0</v>
      </c>
      <c r="AX33" s="22" t="s">
        <v>56</v>
      </c>
      <c r="AY33" s="93">
        <v>7</v>
      </c>
      <c r="AZ33" s="93">
        <v>0</v>
      </c>
      <c r="BA33" s="67">
        <v>687124529</v>
      </c>
      <c r="BB33" s="67">
        <v>0</v>
      </c>
      <c r="BC33" s="67">
        <v>0</v>
      </c>
      <c r="BD33" s="68">
        <v>0</v>
      </c>
      <c r="BE33" s="69">
        <v>0</v>
      </c>
      <c r="BG33" s="22" t="s">
        <v>56</v>
      </c>
      <c r="BH33" s="93">
        <v>7</v>
      </c>
      <c r="BI33" s="93">
        <v>0</v>
      </c>
      <c r="BJ33" s="136"/>
      <c r="BK33" s="136"/>
      <c r="BL33" s="137"/>
      <c r="BM33" s="99">
        <v>688684929</v>
      </c>
      <c r="BN33" s="146" t="s">
        <v>56</v>
      </c>
      <c r="BO33" s="146"/>
      <c r="BP33" s="147"/>
      <c r="BQ33" s="117">
        <v>7</v>
      </c>
      <c r="BR33" s="117" t="s">
        <v>88</v>
      </c>
      <c r="BS33" s="116">
        <v>711449</v>
      </c>
      <c r="BT33" s="148"/>
      <c r="BU33" s="148"/>
      <c r="BV33" s="148"/>
      <c r="BW33" s="148"/>
      <c r="BX33" s="149"/>
      <c r="BY33" s="115">
        <v>703085.72</v>
      </c>
      <c r="BZ33" s="114"/>
      <c r="CA33" s="113">
        <v>0.9882447230932927</v>
      </c>
    </row>
    <row r="34" spans="1:79" ht="15" customHeight="1" x14ac:dyDescent="0.2">
      <c r="A34" s="18"/>
      <c r="B34" s="21" t="s">
        <v>56</v>
      </c>
      <c r="C34" s="23" t="s">
        <v>56</v>
      </c>
      <c r="D34" s="23" t="s">
        <v>56</v>
      </c>
      <c r="E34" s="23" t="s">
        <v>56</v>
      </c>
      <c r="F34" s="23" t="s">
        <v>56</v>
      </c>
      <c r="G34" s="23" t="s">
        <v>56</v>
      </c>
      <c r="H34" s="23" t="s">
        <v>56</v>
      </c>
      <c r="I34" s="23" t="s">
        <v>56</v>
      </c>
      <c r="J34" s="23" t="s">
        <v>56</v>
      </c>
      <c r="K34" s="23" t="s">
        <v>56</v>
      </c>
      <c r="L34" s="31">
        <v>7</v>
      </c>
      <c r="M34" s="31">
        <v>0</v>
      </c>
      <c r="N34" s="162"/>
      <c r="O34" s="162"/>
      <c r="P34" s="162"/>
      <c r="Q34" s="46">
        <f>Q35+Q36+Q37+Q38+Q39</f>
        <v>686024.52899999998</v>
      </c>
      <c r="R34" s="46">
        <f>R35+R36+R37+R38+R39</f>
        <v>711449</v>
      </c>
      <c r="S34" s="46">
        <v>237022890.18000001</v>
      </c>
      <c r="T34" s="46">
        <f t="shared" si="2"/>
        <v>25424.47100000002</v>
      </c>
      <c r="U34" s="18"/>
      <c r="X34" s="51" t="s">
        <v>54</v>
      </c>
      <c r="Y34" s="73">
        <v>5</v>
      </c>
      <c r="Z34" s="73">
        <v>3</v>
      </c>
      <c r="AA34" s="74">
        <f t="shared" si="3"/>
        <v>11244</v>
      </c>
      <c r="AB34" s="67">
        <v>430500368.12</v>
      </c>
      <c r="AC34" s="75">
        <v>11244000</v>
      </c>
      <c r="AD34" s="68">
        <v>0.71817258404022</v>
      </c>
      <c r="AE34" s="69">
        <v>0.69479162139114403</v>
      </c>
      <c r="AF34" s="65">
        <v>7</v>
      </c>
      <c r="AG34" s="65">
        <v>3</v>
      </c>
      <c r="AH34" s="135"/>
      <c r="AI34" s="135"/>
      <c r="AJ34" s="135"/>
      <c r="AK34" s="88">
        <v>45981</v>
      </c>
      <c r="AS34" s="92" t="s">
        <v>56</v>
      </c>
      <c r="AT34" s="93">
        <v>7</v>
      </c>
      <c r="AU34" s="93">
        <v>0</v>
      </c>
      <c r="AV34" s="67">
        <v>599488599.70000005</v>
      </c>
      <c r="AW34" s="67">
        <v>464177241.38</v>
      </c>
      <c r="AX34" s="22" t="s">
        <v>57</v>
      </c>
      <c r="AY34" s="93">
        <v>7</v>
      </c>
      <c r="AZ34" s="93">
        <v>1</v>
      </c>
      <c r="BA34" s="67">
        <v>244352000</v>
      </c>
      <c r="BB34" s="67">
        <v>0</v>
      </c>
      <c r="BC34" s="67">
        <v>0</v>
      </c>
      <c r="BD34" s="68">
        <v>0</v>
      </c>
      <c r="BE34" s="69">
        <v>0</v>
      </c>
      <c r="BG34" s="22" t="s">
        <v>57</v>
      </c>
      <c r="BH34" s="93">
        <v>7</v>
      </c>
      <c r="BI34" s="93">
        <v>1</v>
      </c>
      <c r="BJ34" s="136"/>
      <c r="BK34" s="136"/>
      <c r="BL34" s="137"/>
      <c r="BM34" s="99">
        <v>245392400</v>
      </c>
      <c r="BN34" s="138" t="s">
        <v>57</v>
      </c>
      <c r="BO34" s="138"/>
      <c r="BP34" s="139"/>
      <c r="BQ34" s="121">
        <v>7</v>
      </c>
      <c r="BR34" s="121" t="s">
        <v>90</v>
      </c>
      <c r="BS34" s="120">
        <v>269076.56</v>
      </c>
      <c r="BT34" s="140"/>
      <c r="BU34" s="140"/>
      <c r="BV34" s="140"/>
      <c r="BW34" s="140"/>
      <c r="BX34" s="141"/>
      <c r="BY34" s="119">
        <v>266193.26</v>
      </c>
      <c r="BZ34" s="114"/>
      <c r="CA34" s="118">
        <v>0.98928446238498069</v>
      </c>
    </row>
    <row r="35" spans="1:79" ht="15" customHeight="1" x14ac:dyDescent="0.2">
      <c r="A35" s="18"/>
      <c r="B35" s="21" t="s">
        <v>57</v>
      </c>
      <c r="C35" s="22" t="s">
        <v>57</v>
      </c>
      <c r="D35" s="22" t="s">
        <v>57</v>
      </c>
      <c r="E35" s="22" t="s">
        <v>57</v>
      </c>
      <c r="F35" s="22" t="s">
        <v>57</v>
      </c>
      <c r="G35" s="22" t="s">
        <v>57</v>
      </c>
      <c r="H35" s="22" t="s">
        <v>57</v>
      </c>
      <c r="I35" s="22" t="s">
        <v>57</v>
      </c>
      <c r="J35" s="22" t="s">
        <v>57</v>
      </c>
      <c r="K35" s="22" t="s">
        <v>57</v>
      </c>
      <c r="L35" s="30">
        <v>7</v>
      </c>
      <c r="M35" s="30">
        <v>1</v>
      </c>
      <c r="N35" s="134"/>
      <c r="O35" s="134"/>
      <c r="P35" s="134"/>
      <c r="Q35" s="48">
        <f>AA36</f>
        <v>244352</v>
      </c>
      <c r="R35" s="48">
        <f>BS34</f>
        <v>269076.56</v>
      </c>
      <c r="S35" s="48">
        <v>44683537.630000003</v>
      </c>
      <c r="T35" s="48">
        <f t="shared" si="2"/>
        <v>24724.559999999998</v>
      </c>
      <c r="U35" s="18"/>
      <c r="X35" s="50" t="s">
        <v>56</v>
      </c>
      <c r="Y35" s="70">
        <v>7</v>
      </c>
      <c r="Z35" s="70">
        <v>0</v>
      </c>
      <c r="AA35" s="71">
        <f t="shared" si="3"/>
        <v>686024.52899999998</v>
      </c>
      <c r="AB35" s="67">
        <v>161165449.84</v>
      </c>
      <c r="AC35" s="76">
        <v>686024529</v>
      </c>
      <c r="AD35" s="68">
        <v>0.74922814915372504</v>
      </c>
      <c r="AE35" s="69">
        <v>0.71841532665093699</v>
      </c>
      <c r="AF35" s="65">
        <v>7</v>
      </c>
      <c r="AG35" s="65">
        <v>7</v>
      </c>
      <c r="AH35" s="135"/>
      <c r="AI35" s="135"/>
      <c r="AJ35" s="135"/>
      <c r="AK35" s="88">
        <v>6096</v>
      </c>
      <c r="AS35" s="92" t="s">
        <v>57</v>
      </c>
      <c r="AT35" s="93">
        <v>7</v>
      </c>
      <c r="AU35" s="93">
        <v>1</v>
      </c>
      <c r="AV35" s="67">
        <v>215108642.16999999</v>
      </c>
      <c r="AW35" s="67">
        <v>170762545.47</v>
      </c>
      <c r="AX35" s="22" t="s">
        <v>58</v>
      </c>
      <c r="AY35" s="93">
        <v>7</v>
      </c>
      <c r="AZ35" s="93">
        <v>2</v>
      </c>
      <c r="BA35" s="67">
        <v>348287529</v>
      </c>
      <c r="BB35" s="67">
        <v>0</v>
      </c>
      <c r="BC35" s="67">
        <v>0</v>
      </c>
      <c r="BD35" s="68">
        <v>0</v>
      </c>
      <c r="BE35" s="69">
        <v>0</v>
      </c>
      <c r="BG35" s="22" t="s">
        <v>58</v>
      </c>
      <c r="BH35" s="93">
        <v>7</v>
      </c>
      <c r="BI35" s="93">
        <v>2</v>
      </c>
      <c r="BJ35" s="136"/>
      <c r="BK35" s="136"/>
      <c r="BL35" s="137"/>
      <c r="BM35" s="99">
        <v>348807529</v>
      </c>
      <c r="BN35" s="138" t="s">
        <v>58</v>
      </c>
      <c r="BO35" s="138"/>
      <c r="BP35" s="139"/>
      <c r="BQ35" s="121">
        <v>7</v>
      </c>
      <c r="BR35" s="121" t="s">
        <v>81</v>
      </c>
      <c r="BS35" s="120">
        <v>349579.28</v>
      </c>
      <c r="BT35" s="140"/>
      <c r="BU35" s="140"/>
      <c r="BV35" s="140"/>
      <c r="BW35" s="140"/>
      <c r="BX35" s="141"/>
      <c r="BY35" s="119">
        <v>345229.77</v>
      </c>
      <c r="BZ35" s="114"/>
      <c r="CA35" s="118">
        <v>0.98755787242310245</v>
      </c>
    </row>
    <row r="36" spans="1:79" ht="15" customHeight="1" x14ac:dyDescent="0.2">
      <c r="A36" s="18"/>
      <c r="B36" s="21" t="s">
        <v>58</v>
      </c>
      <c r="C36" s="22" t="s">
        <v>58</v>
      </c>
      <c r="D36" s="22" t="s">
        <v>58</v>
      </c>
      <c r="E36" s="22" t="s">
        <v>58</v>
      </c>
      <c r="F36" s="22" t="s">
        <v>58</v>
      </c>
      <c r="G36" s="22" t="s">
        <v>58</v>
      </c>
      <c r="H36" s="22" t="s">
        <v>58</v>
      </c>
      <c r="I36" s="22" t="s">
        <v>58</v>
      </c>
      <c r="J36" s="22" t="s">
        <v>58</v>
      </c>
      <c r="K36" s="22" t="s">
        <v>58</v>
      </c>
      <c r="L36" s="30">
        <v>7</v>
      </c>
      <c r="M36" s="30">
        <v>2</v>
      </c>
      <c r="N36" s="134"/>
      <c r="O36" s="134"/>
      <c r="P36" s="134"/>
      <c r="Q36" s="48">
        <f>AA37</f>
        <v>347987.52899999998</v>
      </c>
      <c r="R36" s="48">
        <f t="shared" ref="R36:R39" si="5">BS35</f>
        <v>349579.28</v>
      </c>
      <c r="S36" s="48">
        <v>4388000</v>
      </c>
      <c r="T36" s="48">
        <f t="shared" si="2"/>
        <v>1591.7510000000475</v>
      </c>
      <c r="U36" s="18"/>
      <c r="X36" s="51" t="s">
        <v>57</v>
      </c>
      <c r="Y36" s="73">
        <v>7</v>
      </c>
      <c r="Z36" s="73">
        <v>1</v>
      </c>
      <c r="AA36" s="74">
        <f t="shared" si="3"/>
        <v>244352</v>
      </c>
      <c r="AB36" s="67">
        <v>212783917.74000001</v>
      </c>
      <c r="AC36" s="75">
        <v>244352000</v>
      </c>
      <c r="AD36" s="68">
        <v>0.67664885575102596</v>
      </c>
      <c r="AE36" s="69">
        <v>0.65670251007903802</v>
      </c>
      <c r="AF36" s="65">
        <v>7</v>
      </c>
      <c r="AG36" s="65">
        <v>9</v>
      </c>
      <c r="AH36" s="135"/>
      <c r="AI36" s="135"/>
      <c r="AJ36" s="135"/>
      <c r="AK36" s="88">
        <v>14036</v>
      </c>
      <c r="AS36" s="92" t="s">
        <v>58</v>
      </c>
      <c r="AT36" s="93">
        <v>7</v>
      </c>
      <c r="AU36" s="93">
        <v>2</v>
      </c>
      <c r="AV36" s="67">
        <v>314467269</v>
      </c>
      <c r="AW36" s="67">
        <v>231598733.68000001</v>
      </c>
      <c r="AX36" s="22" t="s">
        <v>59</v>
      </c>
      <c r="AY36" s="93">
        <v>7</v>
      </c>
      <c r="AZ36" s="93">
        <v>3</v>
      </c>
      <c r="BA36" s="67">
        <v>68690000</v>
      </c>
      <c r="BB36" s="67">
        <v>0</v>
      </c>
      <c r="BC36" s="67">
        <v>0</v>
      </c>
      <c r="BD36" s="68">
        <v>0</v>
      </c>
      <c r="BE36" s="69">
        <v>0</v>
      </c>
      <c r="BG36" s="22" t="s">
        <v>59</v>
      </c>
      <c r="BH36" s="93">
        <v>7</v>
      </c>
      <c r="BI36" s="93">
        <v>3</v>
      </c>
      <c r="BJ36" s="136"/>
      <c r="BK36" s="136"/>
      <c r="BL36" s="137"/>
      <c r="BM36" s="99">
        <v>68690000</v>
      </c>
      <c r="BN36" s="138" t="s">
        <v>59</v>
      </c>
      <c r="BO36" s="138"/>
      <c r="BP36" s="139"/>
      <c r="BQ36" s="121">
        <v>7</v>
      </c>
      <c r="BR36" s="121" t="s">
        <v>82</v>
      </c>
      <c r="BS36" s="120">
        <v>67906.44</v>
      </c>
      <c r="BT36" s="140"/>
      <c r="BU36" s="140"/>
      <c r="BV36" s="140"/>
      <c r="BW36" s="140"/>
      <c r="BX36" s="141"/>
      <c r="BY36" s="119">
        <v>67206.649999999994</v>
      </c>
      <c r="BZ36" s="114"/>
      <c r="CA36" s="118">
        <v>0.98969479183417641</v>
      </c>
    </row>
    <row r="37" spans="1:79" ht="15" customHeight="1" x14ac:dyDescent="0.2">
      <c r="A37" s="18"/>
      <c r="B37" s="21" t="s">
        <v>59</v>
      </c>
      <c r="C37" s="22" t="s">
        <v>59</v>
      </c>
      <c r="D37" s="22" t="s">
        <v>59</v>
      </c>
      <c r="E37" s="22" t="s">
        <v>59</v>
      </c>
      <c r="F37" s="22" t="s">
        <v>59</v>
      </c>
      <c r="G37" s="22" t="s">
        <v>59</v>
      </c>
      <c r="H37" s="22" t="s">
        <v>59</v>
      </c>
      <c r="I37" s="22" t="s">
        <v>59</v>
      </c>
      <c r="J37" s="22" t="s">
        <v>59</v>
      </c>
      <c r="K37" s="22" t="s">
        <v>59</v>
      </c>
      <c r="L37" s="30">
        <v>7</v>
      </c>
      <c r="M37" s="30">
        <v>3</v>
      </c>
      <c r="N37" s="134"/>
      <c r="O37" s="134"/>
      <c r="P37" s="134"/>
      <c r="Q37" s="48">
        <f>AA38</f>
        <v>68690</v>
      </c>
      <c r="R37" s="48">
        <f t="shared" si="5"/>
        <v>67906.44</v>
      </c>
      <c r="S37" s="48">
        <v>27035064.870000001</v>
      </c>
      <c r="T37" s="48">
        <f t="shared" si="2"/>
        <v>-783.55999999999767</v>
      </c>
      <c r="U37" s="18"/>
      <c r="X37" s="51" t="s">
        <v>58</v>
      </c>
      <c r="Y37" s="73">
        <v>7</v>
      </c>
      <c r="Z37" s="73">
        <v>2</v>
      </c>
      <c r="AA37" s="74">
        <f t="shared" si="3"/>
        <v>347987.52899999998</v>
      </c>
      <c r="AB37" s="67">
        <v>38058785.75</v>
      </c>
      <c r="AC37" s="75">
        <v>347987529</v>
      </c>
      <c r="AD37" s="68">
        <v>0.82019270115218401</v>
      </c>
      <c r="AE37" s="69">
        <v>0.81029163833136597</v>
      </c>
      <c r="AF37" s="65">
        <v>8</v>
      </c>
      <c r="AG37" s="65">
        <v>0</v>
      </c>
      <c r="AH37" s="135"/>
      <c r="AI37" s="135"/>
      <c r="AJ37" s="135"/>
      <c r="AK37" s="88">
        <v>29273</v>
      </c>
      <c r="AS37" s="92" t="s">
        <v>59</v>
      </c>
      <c r="AT37" s="93">
        <v>7</v>
      </c>
      <c r="AU37" s="93">
        <v>3</v>
      </c>
      <c r="AV37" s="67">
        <v>46402248.759999998</v>
      </c>
      <c r="AW37" s="67">
        <v>41194026.450000003</v>
      </c>
      <c r="AX37" s="22" t="s">
        <v>60</v>
      </c>
      <c r="AY37" s="93">
        <v>7</v>
      </c>
      <c r="AZ37" s="93">
        <v>7</v>
      </c>
      <c r="BA37" s="67">
        <v>8322000</v>
      </c>
      <c r="BB37" s="67">
        <v>0</v>
      </c>
      <c r="BC37" s="67">
        <v>0</v>
      </c>
      <c r="BD37" s="68">
        <v>0</v>
      </c>
      <c r="BE37" s="69">
        <v>0</v>
      </c>
      <c r="BG37" s="22" t="s">
        <v>60</v>
      </c>
      <c r="BH37" s="93">
        <v>7</v>
      </c>
      <c r="BI37" s="93">
        <v>7</v>
      </c>
      <c r="BJ37" s="136"/>
      <c r="BK37" s="136"/>
      <c r="BL37" s="137"/>
      <c r="BM37" s="99">
        <v>8322000</v>
      </c>
      <c r="BN37" s="138" t="s">
        <v>60</v>
      </c>
      <c r="BO37" s="138"/>
      <c r="BP37" s="139"/>
      <c r="BQ37" s="121">
        <v>7</v>
      </c>
      <c r="BR37" s="121" t="s">
        <v>91</v>
      </c>
      <c r="BS37" s="120">
        <v>7760.96</v>
      </c>
      <c r="BT37" s="140"/>
      <c r="BU37" s="140"/>
      <c r="BV37" s="140"/>
      <c r="BW37" s="140"/>
      <c r="BX37" s="141"/>
      <c r="BY37" s="119">
        <v>7668.82</v>
      </c>
      <c r="BZ37" s="114"/>
      <c r="CA37" s="118">
        <v>0.98812775739083825</v>
      </c>
    </row>
    <row r="38" spans="1:79" ht="15" customHeight="1" x14ac:dyDescent="0.2">
      <c r="A38" s="18"/>
      <c r="B38" s="21" t="s">
        <v>60</v>
      </c>
      <c r="C38" s="22" t="s">
        <v>60</v>
      </c>
      <c r="D38" s="22" t="s">
        <v>60</v>
      </c>
      <c r="E38" s="22" t="s">
        <v>60</v>
      </c>
      <c r="F38" s="22" t="s">
        <v>60</v>
      </c>
      <c r="G38" s="22" t="s">
        <v>60</v>
      </c>
      <c r="H38" s="22" t="s">
        <v>60</v>
      </c>
      <c r="I38" s="22" t="s">
        <v>60</v>
      </c>
      <c r="J38" s="22" t="s">
        <v>60</v>
      </c>
      <c r="K38" s="22" t="s">
        <v>60</v>
      </c>
      <c r="L38" s="30">
        <v>7</v>
      </c>
      <c r="M38" s="30">
        <v>7</v>
      </c>
      <c r="N38" s="134"/>
      <c r="O38" s="134"/>
      <c r="P38" s="134"/>
      <c r="Q38" s="48">
        <f>AA39</f>
        <v>7622</v>
      </c>
      <c r="R38" s="48">
        <f t="shared" si="5"/>
        <v>7760.96</v>
      </c>
      <c r="S38" s="48">
        <v>32488076.039999999</v>
      </c>
      <c r="T38" s="48">
        <f t="shared" si="2"/>
        <v>138.96000000000004</v>
      </c>
      <c r="U38" s="18"/>
      <c r="X38" s="51" t="s">
        <v>59</v>
      </c>
      <c r="Y38" s="73">
        <v>7</v>
      </c>
      <c r="Z38" s="73">
        <v>3</v>
      </c>
      <c r="AA38" s="74">
        <f t="shared" si="3"/>
        <v>68690</v>
      </c>
      <c r="AB38" s="67">
        <v>7322490.9500000002</v>
      </c>
      <c r="AC38" s="75">
        <v>68690000</v>
      </c>
      <c r="AD38" s="68">
        <v>0.77652896895085699</v>
      </c>
      <c r="AE38" s="69">
        <v>0.77652896895085699</v>
      </c>
      <c r="AF38" s="65">
        <v>8</v>
      </c>
      <c r="AG38" s="65">
        <v>1</v>
      </c>
      <c r="AH38" s="135"/>
      <c r="AI38" s="135"/>
      <c r="AJ38" s="135"/>
      <c r="AK38" s="88">
        <v>19140</v>
      </c>
      <c r="AS38" s="92" t="s">
        <v>60</v>
      </c>
      <c r="AT38" s="93">
        <v>7</v>
      </c>
      <c r="AU38" s="93">
        <v>7</v>
      </c>
      <c r="AV38" s="67">
        <v>9429771.7699999996</v>
      </c>
      <c r="AW38" s="67">
        <v>8773840.9499999993</v>
      </c>
      <c r="AX38" s="22" t="s">
        <v>61</v>
      </c>
      <c r="AY38" s="93">
        <v>7</v>
      </c>
      <c r="AZ38" s="93">
        <v>9</v>
      </c>
      <c r="BA38" s="67">
        <v>17473000</v>
      </c>
      <c r="BB38" s="67">
        <v>0</v>
      </c>
      <c r="BC38" s="67">
        <v>0</v>
      </c>
      <c r="BD38" s="68">
        <v>0</v>
      </c>
      <c r="BE38" s="69">
        <v>0</v>
      </c>
      <c r="BG38" s="22" t="s">
        <v>61</v>
      </c>
      <c r="BH38" s="93">
        <v>7</v>
      </c>
      <c r="BI38" s="93">
        <v>9</v>
      </c>
      <c r="BJ38" s="136"/>
      <c r="BK38" s="136"/>
      <c r="BL38" s="137"/>
      <c r="BM38" s="99">
        <v>17473000</v>
      </c>
      <c r="BN38" s="138" t="s">
        <v>61</v>
      </c>
      <c r="BO38" s="138"/>
      <c r="BP38" s="139"/>
      <c r="BQ38" s="121">
        <v>7</v>
      </c>
      <c r="BR38" s="121" t="s">
        <v>88</v>
      </c>
      <c r="BS38" s="120">
        <v>17125.759999999998</v>
      </c>
      <c r="BT38" s="140"/>
      <c r="BU38" s="140"/>
      <c r="BV38" s="140"/>
      <c r="BW38" s="140"/>
      <c r="BX38" s="141"/>
      <c r="BY38" s="119">
        <v>16787.22</v>
      </c>
      <c r="BZ38" s="114"/>
      <c r="CA38" s="118">
        <v>0.98023211816585087</v>
      </c>
    </row>
    <row r="39" spans="1:79" ht="15" customHeight="1" x14ac:dyDescent="0.2">
      <c r="A39" s="18"/>
      <c r="B39" s="21" t="s">
        <v>61</v>
      </c>
      <c r="C39" s="22" t="s">
        <v>61</v>
      </c>
      <c r="D39" s="22" t="s">
        <v>61</v>
      </c>
      <c r="E39" s="22" t="s">
        <v>61</v>
      </c>
      <c r="F39" s="22" t="s">
        <v>61</v>
      </c>
      <c r="G39" s="22" t="s">
        <v>61</v>
      </c>
      <c r="H39" s="22" t="s">
        <v>61</v>
      </c>
      <c r="I39" s="22" t="s">
        <v>61</v>
      </c>
      <c r="J39" s="22" t="s">
        <v>61</v>
      </c>
      <c r="K39" s="22" t="s">
        <v>61</v>
      </c>
      <c r="L39" s="30">
        <v>7</v>
      </c>
      <c r="M39" s="30">
        <v>9</v>
      </c>
      <c r="N39" s="134"/>
      <c r="O39" s="134"/>
      <c r="P39" s="134"/>
      <c r="Q39" s="48">
        <f>AA40</f>
        <v>17373</v>
      </c>
      <c r="R39" s="48">
        <f t="shared" si="5"/>
        <v>17125.759999999998</v>
      </c>
      <c r="S39" s="48">
        <v>21867216.039999999</v>
      </c>
      <c r="T39" s="48">
        <f t="shared" si="2"/>
        <v>-247.2400000000016</v>
      </c>
      <c r="U39" s="18"/>
      <c r="X39" s="51" t="s">
        <v>60</v>
      </c>
      <c r="Y39" s="73">
        <v>7</v>
      </c>
      <c r="Z39" s="73">
        <v>7</v>
      </c>
      <c r="AA39" s="74">
        <f t="shared" si="3"/>
        <v>7622</v>
      </c>
      <c r="AB39" s="67">
        <v>11169723.84</v>
      </c>
      <c r="AC39" s="75">
        <v>7622000</v>
      </c>
      <c r="AD39" s="68">
        <v>0.79609351742910595</v>
      </c>
      <c r="AE39" s="69">
        <v>0.74937851640420805</v>
      </c>
      <c r="AF39" s="65">
        <v>8</v>
      </c>
      <c r="AG39" s="65">
        <v>4</v>
      </c>
      <c r="AH39" s="135"/>
      <c r="AI39" s="135"/>
      <c r="AJ39" s="135"/>
      <c r="AK39" s="88">
        <v>10133</v>
      </c>
      <c r="AS39" s="92" t="s">
        <v>61</v>
      </c>
      <c r="AT39" s="93">
        <v>7</v>
      </c>
      <c r="AU39" s="93">
        <v>9</v>
      </c>
      <c r="AV39" s="67">
        <v>14080668</v>
      </c>
      <c r="AW39" s="67">
        <v>11848094.83</v>
      </c>
      <c r="AX39" s="22" t="s">
        <v>62</v>
      </c>
      <c r="AY39" s="93">
        <v>8</v>
      </c>
      <c r="AZ39" s="93">
        <v>0</v>
      </c>
      <c r="BA39" s="67">
        <v>45265000</v>
      </c>
      <c r="BB39" s="67">
        <v>0</v>
      </c>
      <c r="BC39" s="67">
        <v>0</v>
      </c>
      <c r="BD39" s="68">
        <v>0</v>
      </c>
      <c r="BE39" s="69">
        <v>0</v>
      </c>
      <c r="BG39" s="22" t="s">
        <v>62</v>
      </c>
      <c r="BH39" s="93">
        <v>8</v>
      </c>
      <c r="BI39" s="93">
        <v>0</v>
      </c>
      <c r="BJ39" s="136"/>
      <c r="BK39" s="136"/>
      <c r="BL39" s="137"/>
      <c r="BM39" s="99">
        <v>45681000</v>
      </c>
      <c r="BN39" s="146" t="s">
        <v>62</v>
      </c>
      <c r="BO39" s="146"/>
      <c r="BP39" s="147"/>
      <c r="BQ39" s="117">
        <v>8</v>
      </c>
      <c r="BR39" s="117" t="s">
        <v>83</v>
      </c>
      <c r="BS39" s="116">
        <v>48598.77</v>
      </c>
      <c r="BT39" s="148"/>
      <c r="BU39" s="148"/>
      <c r="BV39" s="148"/>
      <c r="BW39" s="148"/>
      <c r="BX39" s="149"/>
      <c r="BY39" s="115">
        <v>48284.3</v>
      </c>
      <c r="BZ39" s="114"/>
      <c r="CA39" s="113">
        <v>0.99352926010267351</v>
      </c>
    </row>
    <row r="40" spans="1:79" ht="15" customHeight="1" x14ac:dyDescent="0.2">
      <c r="A40" s="18"/>
      <c r="B40" s="21" t="s">
        <v>62</v>
      </c>
      <c r="C40" s="23" t="s">
        <v>62</v>
      </c>
      <c r="D40" s="23" t="s">
        <v>62</v>
      </c>
      <c r="E40" s="23" t="s">
        <v>62</v>
      </c>
      <c r="F40" s="23" t="s">
        <v>62</v>
      </c>
      <c r="G40" s="23" t="s">
        <v>62</v>
      </c>
      <c r="H40" s="23" t="s">
        <v>62</v>
      </c>
      <c r="I40" s="23" t="s">
        <v>62</v>
      </c>
      <c r="J40" s="23" t="s">
        <v>62</v>
      </c>
      <c r="K40" s="23" t="s">
        <v>62</v>
      </c>
      <c r="L40" s="31">
        <v>8</v>
      </c>
      <c r="M40" s="31">
        <v>0</v>
      </c>
      <c r="N40" s="162"/>
      <c r="O40" s="162"/>
      <c r="P40" s="162"/>
      <c r="Q40" s="46">
        <f>Q41+Q42</f>
        <v>43865</v>
      </c>
      <c r="R40" s="46">
        <f t="shared" ref="R40:S40" si="6">R41+R42</f>
        <v>48598.770000000004</v>
      </c>
      <c r="S40" s="46">
        <f t="shared" si="6"/>
        <v>648000</v>
      </c>
      <c r="T40" s="46">
        <f t="shared" si="2"/>
        <v>4733.7700000000041</v>
      </c>
      <c r="U40" s="18"/>
      <c r="X40" s="51" t="s">
        <v>61</v>
      </c>
      <c r="Y40" s="73">
        <v>7</v>
      </c>
      <c r="Z40" s="73">
        <v>9</v>
      </c>
      <c r="AA40" s="74">
        <f t="shared" si="3"/>
        <v>17373</v>
      </c>
      <c r="AB40" s="67">
        <v>22984613.420000002</v>
      </c>
      <c r="AC40" s="75">
        <v>17373000</v>
      </c>
      <c r="AD40" s="68">
        <v>0.74648408671981803</v>
      </c>
      <c r="AE40" s="69">
        <v>0.74292763186793398</v>
      </c>
      <c r="AF40" s="65">
        <v>9</v>
      </c>
      <c r="AG40" s="65">
        <v>0</v>
      </c>
      <c r="AH40" s="135"/>
      <c r="AI40" s="135"/>
      <c r="AJ40" s="135"/>
      <c r="AK40" s="88">
        <v>320</v>
      </c>
      <c r="AS40" s="92" t="s">
        <v>62</v>
      </c>
      <c r="AT40" s="93">
        <v>8</v>
      </c>
      <c r="AU40" s="93">
        <v>0</v>
      </c>
      <c r="AV40" s="67">
        <v>30810493.5</v>
      </c>
      <c r="AW40" s="67">
        <v>24363622.239999998</v>
      </c>
      <c r="AX40" s="22" t="s">
        <v>63</v>
      </c>
      <c r="AY40" s="93">
        <v>8</v>
      </c>
      <c r="AZ40" s="93">
        <v>1</v>
      </c>
      <c r="BA40" s="67">
        <v>34183000</v>
      </c>
      <c r="BB40" s="67">
        <v>0</v>
      </c>
      <c r="BC40" s="67">
        <v>0</v>
      </c>
      <c r="BD40" s="68">
        <v>0</v>
      </c>
      <c r="BE40" s="69">
        <v>0</v>
      </c>
      <c r="BG40" s="22" t="s">
        <v>63</v>
      </c>
      <c r="BH40" s="93">
        <v>8</v>
      </c>
      <c r="BI40" s="93">
        <v>1</v>
      </c>
      <c r="BJ40" s="136"/>
      <c r="BK40" s="136"/>
      <c r="BL40" s="137"/>
      <c r="BM40" s="99">
        <v>34596998</v>
      </c>
      <c r="BN40" s="138" t="s">
        <v>63</v>
      </c>
      <c r="BO40" s="138"/>
      <c r="BP40" s="139"/>
      <c r="BQ40" s="121">
        <v>8</v>
      </c>
      <c r="BR40" s="121" t="s">
        <v>90</v>
      </c>
      <c r="BS40" s="120">
        <v>34381.94</v>
      </c>
      <c r="BT40" s="140"/>
      <c r="BU40" s="140"/>
      <c r="BV40" s="140"/>
      <c r="BW40" s="140"/>
      <c r="BX40" s="141"/>
      <c r="BY40" s="119">
        <v>34067.47</v>
      </c>
      <c r="BZ40" s="114"/>
      <c r="CA40" s="118">
        <v>0.99085362838746149</v>
      </c>
    </row>
    <row r="41" spans="1:79" ht="15" customHeight="1" x14ac:dyDescent="0.2">
      <c r="A41" s="18"/>
      <c r="B41" s="21" t="s">
        <v>63</v>
      </c>
      <c r="C41" s="22" t="s">
        <v>63</v>
      </c>
      <c r="D41" s="22" t="s">
        <v>63</v>
      </c>
      <c r="E41" s="22" t="s">
        <v>63</v>
      </c>
      <c r="F41" s="22" t="s">
        <v>63</v>
      </c>
      <c r="G41" s="22" t="s">
        <v>63</v>
      </c>
      <c r="H41" s="22" t="s">
        <v>63</v>
      </c>
      <c r="I41" s="22" t="s">
        <v>63</v>
      </c>
      <c r="J41" s="22" t="s">
        <v>63</v>
      </c>
      <c r="K41" s="22" t="s">
        <v>63</v>
      </c>
      <c r="L41" s="30">
        <v>8</v>
      </c>
      <c r="M41" s="30">
        <v>1</v>
      </c>
      <c r="N41" s="134"/>
      <c r="O41" s="134"/>
      <c r="P41" s="134"/>
      <c r="Q41" s="48">
        <f>AA42</f>
        <v>32783</v>
      </c>
      <c r="R41" s="48">
        <f>BS40</f>
        <v>34381.94</v>
      </c>
      <c r="S41" s="48">
        <v>324000</v>
      </c>
      <c r="T41" s="48">
        <f t="shared" si="2"/>
        <v>1598.9400000000023</v>
      </c>
      <c r="U41" s="18"/>
      <c r="X41" s="50" t="s">
        <v>62</v>
      </c>
      <c r="Y41" s="70">
        <v>8</v>
      </c>
      <c r="Z41" s="70">
        <v>0</v>
      </c>
      <c r="AA41" s="71">
        <f t="shared" si="3"/>
        <v>43865</v>
      </c>
      <c r="AB41" s="67">
        <v>13674405.99</v>
      </c>
      <c r="AC41" s="76">
        <v>43865000</v>
      </c>
      <c r="AD41" s="68">
        <v>0.70666962524754195</v>
      </c>
      <c r="AE41" s="69">
        <v>0.70101059644809605</v>
      </c>
      <c r="AF41" s="65">
        <v>9</v>
      </c>
      <c r="AG41" s="65">
        <v>9</v>
      </c>
      <c r="AH41" s="135"/>
      <c r="AI41" s="135"/>
      <c r="AJ41" s="135"/>
      <c r="AK41" s="88">
        <v>320</v>
      </c>
      <c r="AS41" s="92" t="s">
        <v>63</v>
      </c>
      <c r="AT41" s="93">
        <v>8</v>
      </c>
      <c r="AU41" s="93">
        <v>1</v>
      </c>
      <c r="AV41" s="67">
        <v>19370493.5</v>
      </c>
      <c r="AW41" s="67">
        <v>14375158.810000001</v>
      </c>
      <c r="AX41" s="22" t="s">
        <v>64</v>
      </c>
      <c r="AY41" s="93">
        <v>8</v>
      </c>
      <c r="AZ41" s="93">
        <v>4</v>
      </c>
      <c r="BA41" s="67">
        <v>11082000</v>
      </c>
      <c r="BB41" s="67">
        <v>0</v>
      </c>
      <c r="BC41" s="67">
        <v>0</v>
      </c>
      <c r="BD41" s="68">
        <v>0</v>
      </c>
      <c r="BE41" s="69">
        <v>0</v>
      </c>
      <c r="BG41" s="22" t="s">
        <v>64</v>
      </c>
      <c r="BH41" s="93">
        <v>8</v>
      </c>
      <c r="BI41" s="93">
        <v>4</v>
      </c>
      <c r="BJ41" s="136"/>
      <c r="BK41" s="136"/>
      <c r="BL41" s="137"/>
      <c r="BM41" s="99">
        <v>11084002</v>
      </c>
      <c r="BN41" s="138" t="s">
        <v>64</v>
      </c>
      <c r="BO41" s="138"/>
      <c r="BP41" s="139"/>
      <c r="BQ41" s="121">
        <v>8</v>
      </c>
      <c r="BR41" s="121" t="s">
        <v>83</v>
      </c>
      <c r="BS41" s="120">
        <v>14216.83</v>
      </c>
      <c r="BT41" s="140"/>
      <c r="BU41" s="140"/>
      <c r="BV41" s="140"/>
      <c r="BW41" s="140"/>
      <c r="BX41" s="141"/>
      <c r="BY41" s="119">
        <v>14216.83</v>
      </c>
      <c r="BZ41" s="114"/>
      <c r="CA41" s="118">
        <v>1</v>
      </c>
    </row>
    <row r="42" spans="1:79" ht="15" customHeight="1" x14ac:dyDescent="0.2">
      <c r="A42" s="18"/>
      <c r="B42" s="21" t="s">
        <v>64</v>
      </c>
      <c r="C42" s="22" t="s">
        <v>64</v>
      </c>
      <c r="D42" s="22" t="s">
        <v>64</v>
      </c>
      <c r="E42" s="22" t="s">
        <v>64</v>
      </c>
      <c r="F42" s="22" t="s">
        <v>64</v>
      </c>
      <c r="G42" s="22" t="s">
        <v>64</v>
      </c>
      <c r="H42" s="22" t="s">
        <v>64</v>
      </c>
      <c r="I42" s="22" t="s">
        <v>64</v>
      </c>
      <c r="J42" s="22" t="s">
        <v>64</v>
      </c>
      <c r="K42" s="22" t="s">
        <v>64</v>
      </c>
      <c r="L42" s="30">
        <v>8</v>
      </c>
      <c r="M42" s="30">
        <v>4</v>
      </c>
      <c r="N42" s="134"/>
      <c r="O42" s="134"/>
      <c r="P42" s="134"/>
      <c r="Q42" s="48">
        <f>AA43</f>
        <v>11082</v>
      </c>
      <c r="R42" s="48">
        <f>BS41</f>
        <v>14216.83</v>
      </c>
      <c r="S42" s="48">
        <v>324000</v>
      </c>
      <c r="T42" s="48">
        <f t="shared" si="2"/>
        <v>3134.83</v>
      </c>
      <c r="U42" s="18"/>
      <c r="X42" s="51" t="s">
        <v>63</v>
      </c>
      <c r="Y42" s="73">
        <v>8</v>
      </c>
      <c r="Z42" s="73">
        <v>1</v>
      </c>
      <c r="AA42" s="74">
        <f t="shared" si="3"/>
        <v>32783</v>
      </c>
      <c r="AB42" s="67">
        <v>9310207.4299999997</v>
      </c>
      <c r="AC42" s="75">
        <v>32783000</v>
      </c>
      <c r="AD42" s="68">
        <v>0.81382932080419601</v>
      </c>
      <c r="AE42" s="69">
        <v>0.81382932080419601</v>
      </c>
      <c r="AF42" s="65">
        <v>10</v>
      </c>
      <c r="AG42" s="65">
        <v>0</v>
      </c>
      <c r="AH42" s="135"/>
      <c r="AI42" s="135"/>
      <c r="AJ42" s="135"/>
      <c r="AK42" s="88">
        <v>72117.399999999994</v>
      </c>
      <c r="AS42" s="92" t="s">
        <v>64</v>
      </c>
      <c r="AT42" s="93">
        <v>8</v>
      </c>
      <c r="AU42" s="93">
        <v>4</v>
      </c>
      <c r="AV42" s="67">
        <v>11440000</v>
      </c>
      <c r="AW42" s="67">
        <v>9988463.4299999997</v>
      </c>
      <c r="AX42" s="22" t="s">
        <v>65</v>
      </c>
      <c r="AY42" s="93">
        <v>9</v>
      </c>
      <c r="AZ42" s="93">
        <v>0</v>
      </c>
      <c r="BA42" s="67">
        <v>243000</v>
      </c>
      <c r="BB42" s="67">
        <v>0</v>
      </c>
      <c r="BC42" s="67">
        <v>0</v>
      </c>
      <c r="BD42" s="68">
        <v>0</v>
      </c>
      <c r="BE42" s="69">
        <v>0</v>
      </c>
      <c r="BG42" s="22" t="s">
        <v>65</v>
      </c>
      <c r="BH42" s="93">
        <v>9</v>
      </c>
      <c r="BI42" s="93">
        <v>0</v>
      </c>
      <c r="BJ42" s="136"/>
      <c r="BK42" s="136"/>
      <c r="BL42" s="137"/>
      <c r="BM42" s="99">
        <v>243000</v>
      </c>
      <c r="BN42" s="146" t="s">
        <v>65</v>
      </c>
      <c r="BO42" s="146"/>
      <c r="BP42" s="147"/>
      <c r="BQ42" s="117">
        <v>9</v>
      </c>
      <c r="BR42" s="117" t="s">
        <v>88</v>
      </c>
      <c r="BS42" s="116">
        <v>243</v>
      </c>
      <c r="BT42" s="148"/>
      <c r="BU42" s="148"/>
      <c r="BV42" s="148"/>
      <c r="BW42" s="148"/>
      <c r="BX42" s="149"/>
      <c r="BY42" s="115">
        <v>222.66</v>
      </c>
      <c r="BZ42" s="114"/>
      <c r="CA42" s="113">
        <v>0.91629629629629628</v>
      </c>
    </row>
    <row r="43" spans="1:79" ht="15" customHeight="1" x14ac:dyDescent="0.2">
      <c r="A43" s="18"/>
      <c r="B43" s="21" t="s">
        <v>65</v>
      </c>
      <c r="C43" s="23" t="s">
        <v>65</v>
      </c>
      <c r="D43" s="23" t="s">
        <v>65</v>
      </c>
      <c r="E43" s="23" t="s">
        <v>65</v>
      </c>
      <c r="F43" s="23" t="s">
        <v>65</v>
      </c>
      <c r="G43" s="23" t="s">
        <v>65</v>
      </c>
      <c r="H43" s="23" t="s">
        <v>65</v>
      </c>
      <c r="I43" s="23" t="s">
        <v>65</v>
      </c>
      <c r="J43" s="23" t="s">
        <v>65</v>
      </c>
      <c r="K43" s="23" t="s">
        <v>65</v>
      </c>
      <c r="L43" s="31">
        <v>9</v>
      </c>
      <c r="M43" s="31">
        <v>0</v>
      </c>
      <c r="N43" s="162"/>
      <c r="O43" s="162"/>
      <c r="P43" s="162"/>
      <c r="Q43" s="46">
        <f>Q44</f>
        <v>243</v>
      </c>
      <c r="R43" s="46">
        <f>R44</f>
        <v>243</v>
      </c>
      <c r="S43" s="46">
        <v>315591391.62</v>
      </c>
      <c r="T43" s="46">
        <f t="shared" si="2"/>
        <v>0</v>
      </c>
      <c r="U43" s="18"/>
      <c r="X43" s="51" t="s">
        <v>64</v>
      </c>
      <c r="Y43" s="73">
        <v>8</v>
      </c>
      <c r="Z43" s="73">
        <v>4</v>
      </c>
      <c r="AA43" s="74">
        <f t="shared" si="3"/>
        <v>11082</v>
      </c>
      <c r="AB43" s="67">
        <v>0</v>
      </c>
      <c r="AC43" s="75">
        <v>11082000</v>
      </c>
      <c r="AD43" s="68">
        <v>0</v>
      </c>
      <c r="AE43" s="69">
        <v>0</v>
      </c>
      <c r="AF43" s="65">
        <v>10</v>
      </c>
      <c r="AG43" s="65">
        <v>2</v>
      </c>
      <c r="AH43" s="135"/>
      <c r="AI43" s="135"/>
      <c r="AJ43" s="135"/>
      <c r="AK43" s="88">
        <v>5417</v>
      </c>
      <c r="AS43" s="92" t="s">
        <v>65</v>
      </c>
      <c r="AT43" s="93">
        <v>9</v>
      </c>
      <c r="AU43" s="93">
        <v>0</v>
      </c>
      <c r="AV43" s="67">
        <v>222660</v>
      </c>
      <c r="AW43" s="67">
        <v>222660</v>
      </c>
      <c r="AX43" s="22" t="s">
        <v>66</v>
      </c>
      <c r="AY43" s="93">
        <v>9</v>
      </c>
      <c r="AZ43" s="93">
        <v>9</v>
      </c>
      <c r="BA43" s="67">
        <v>243000</v>
      </c>
      <c r="BB43" s="67">
        <v>0</v>
      </c>
      <c r="BC43" s="67">
        <v>0</v>
      </c>
      <c r="BD43" s="68">
        <v>0</v>
      </c>
      <c r="BE43" s="69">
        <v>0</v>
      </c>
      <c r="BG43" s="22" t="s">
        <v>66</v>
      </c>
      <c r="BH43" s="93">
        <v>9</v>
      </c>
      <c r="BI43" s="93">
        <v>9</v>
      </c>
      <c r="BJ43" s="136"/>
      <c r="BK43" s="136"/>
      <c r="BL43" s="137"/>
      <c r="BM43" s="99">
        <v>243000</v>
      </c>
      <c r="BN43" s="138" t="s">
        <v>66</v>
      </c>
      <c r="BO43" s="138"/>
      <c r="BP43" s="139"/>
      <c r="BQ43" s="121">
        <v>9</v>
      </c>
      <c r="BR43" s="121" t="s">
        <v>88</v>
      </c>
      <c r="BS43" s="120">
        <v>243</v>
      </c>
      <c r="BT43" s="140"/>
      <c r="BU43" s="140"/>
      <c r="BV43" s="140"/>
      <c r="BW43" s="140"/>
      <c r="BX43" s="141"/>
      <c r="BY43" s="119">
        <v>222.66</v>
      </c>
      <c r="BZ43" s="114"/>
      <c r="CA43" s="118">
        <v>0.91629629629629628</v>
      </c>
    </row>
    <row r="44" spans="1:79" ht="15" customHeight="1" x14ac:dyDescent="0.2">
      <c r="A44" s="18"/>
      <c r="B44" s="21" t="s">
        <v>66</v>
      </c>
      <c r="C44" s="22" t="s">
        <v>66</v>
      </c>
      <c r="D44" s="22" t="s">
        <v>66</v>
      </c>
      <c r="E44" s="22" t="s">
        <v>66</v>
      </c>
      <c r="F44" s="22" t="s">
        <v>66</v>
      </c>
      <c r="G44" s="22" t="s">
        <v>66</v>
      </c>
      <c r="H44" s="22" t="s">
        <v>66</v>
      </c>
      <c r="I44" s="22" t="s">
        <v>66</v>
      </c>
      <c r="J44" s="22" t="s">
        <v>66</v>
      </c>
      <c r="K44" s="22" t="s">
        <v>66</v>
      </c>
      <c r="L44" s="30">
        <v>9</v>
      </c>
      <c r="M44" s="30">
        <v>9</v>
      </c>
      <c r="N44" s="134"/>
      <c r="O44" s="134"/>
      <c r="P44" s="134"/>
      <c r="Q44" s="48">
        <f>AA45</f>
        <v>243</v>
      </c>
      <c r="R44" s="48">
        <f>BS42</f>
        <v>243</v>
      </c>
      <c r="S44" s="48">
        <v>5394600</v>
      </c>
      <c r="T44" s="48">
        <f t="shared" si="2"/>
        <v>0</v>
      </c>
      <c r="U44" s="18"/>
      <c r="X44" s="50" t="s">
        <v>65</v>
      </c>
      <c r="Y44" s="70">
        <v>9</v>
      </c>
      <c r="Z44" s="70">
        <v>0</v>
      </c>
      <c r="AA44" s="71">
        <f t="shared" si="3"/>
        <v>243</v>
      </c>
      <c r="AB44" s="67">
        <v>0</v>
      </c>
      <c r="AC44" s="76">
        <v>243000</v>
      </c>
      <c r="AD44" s="68">
        <v>0</v>
      </c>
      <c r="AE44" s="69">
        <v>0</v>
      </c>
      <c r="AF44" s="65">
        <v>10</v>
      </c>
      <c r="AG44" s="65">
        <v>3</v>
      </c>
      <c r="AH44" s="135"/>
      <c r="AI44" s="135"/>
      <c r="AJ44" s="135"/>
      <c r="AK44" s="88">
        <v>48314</v>
      </c>
      <c r="AS44" s="92" t="s">
        <v>66</v>
      </c>
      <c r="AT44" s="93">
        <v>9</v>
      </c>
      <c r="AU44" s="93">
        <v>9</v>
      </c>
      <c r="AV44" s="67">
        <v>222660</v>
      </c>
      <c r="AW44" s="67">
        <v>222660</v>
      </c>
      <c r="AX44" s="22" t="s">
        <v>67</v>
      </c>
      <c r="AY44" s="93">
        <v>10</v>
      </c>
      <c r="AZ44" s="93">
        <v>0</v>
      </c>
      <c r="BA44" s="67">
        <v>95352633.329999998</v>
      </c>
      <c r="BB44" s="67">
        <v>0</v>
      </c>
      <c r="BC44" s="67">
        <v>0</v>
      </c>
      <c r="BD44" s="68">
        <v>0</v>
      </c>
      <c r="BE44" s="69">
        <v>0</v>
      </c>
      <c r="BG44" s="22" t="s">
        <v>67</v>
      </c>
      <c r="BH44" s="93">
        <v>10</v>
      </c>
      <c r="BI44" s="93">
        <v>0</v>
      </c>
      <c r="BJ44" s="136"/>
      <c r="BK44" s="136"/>
      <c r="BL44" s="137"/>
      <c r="BM44" s="99">
        <v>95767633.329999998</v>
      </c>
      <c r="BN44" s="146" t="s">
        <v>67</v>
      </c>
      <c r="BO44" s="146"/>
      <c r="BP44" s="147"/>
      <c r="BQ44" s="117">
        <v>10</v>
      </c>
      <c r="BR44" s="117" t="s">
        <v>85</v>
      </c>
      <c r="BS44" s="116">
        <v>85949.35</v>
      </c>
      <c r="BT44" s="148"/>
      <c r="BU44" s="148"/>
      <c r="BV44" s="148"/>
      <c r="BW44" s="148"/>
      <c r="BX44" s="149"/>
      <c r="BY44" s="115">
        <v>85273.51</v>
      </c>
      <c r="BZ44" s="114"/>
      <c r="CA44" s="113">
        <v>0.99213676426872321</v>
      </c>
    </row>
    <row r="45" spans="1:79" ht="15" customHeight="1" x14ac:dyDescent="0.2">
      <c r="A45" s="18"/>
      <c r="B45" s="21" t="s">
        <v>67</v>
      </c>
      <c r="C45" s="23" t="s">
        <v>67</v>
      </c>
      <c r="D45" s="23" t="s">
        <v>67</v>
      </c>
      <c r="E45" s="23" t="s">
        <v>67</v>
      </c>
      <c r="F45" s="23" t="s">
        <v>67</v>
      </c>
      <c r="G45" s="23" t="s">
        <v>67</v>
      </c>
      <c r="H45" s="23" t="s">
        <v>67</v>
      </c>
      <c r="I45" s="23" t="s">
        <v>67</v>
      </c>
      <c r="J45" s="23" t="s">
        <v>67</v>
      </c>
      <c r="K45" s="23" t="s">
        <v>67</v>
      </c>
      <c r="L45" s="31">
        <v>10</v>
      </c>
      <c r="M45" s="31">
        <v>0</v>
      </c>
      <c r="N45" s="162"/>
      <c r="O45" s="162"/>
      <c r="P45" s="162"/>
      <c r="Q45" s="46">
        <f>Q47+Q48+Q49+Q50</f>
        <v>95052.633329999997</v>
      </c>
      <c r="R45" s="46">
        <f>R47+R48+R49+R50+R46</f>
        <v>85949.349999999991</v>
      </c>
      <c r="S45" s="46">
        <v>66027860</v>
      </c>
      <c r="T45" s="46">
        <f t="shared" si="2"/>
        <v>-9103.2833300000057</v>
      </c>
      <c r="U45" s="18"/>
      <c r="X45" s="51" t="s">
        <v>66</v>
      </c>
      <c r="Y45" s="73">
        <v>9</v>
      </c>
      <c r="Z45" s="73">
        <v>9</v>
      </c>
      <c r="AA45" s="74">
        <f t="shared" si="3"/>
        <v>243</v>
      </c>
      <c r="AB45" s="67">
        <v>71731037.579999998</v>
      </c>
      <c r="AC45" s="75">
        <v>243000</v>
      </c>
      <c r="AD45" s="68">
        <v>0.72361405709401105</v>
      </c>
      <c r="AE45" s="69">
        <v>0.71668410278778005</v>
      </c>
      <c r="AF45" s="65">
        <v>10</v>
      </c>
      <c r="AG45" s="65">
        <v>4</v>
      </c>
      <c r="AH45" s="135"/>
      <c r="AI45" s="135"/>
      <c r="AJ45" s="135"/>
      <c r="AK45" s="88">
        <v>12601.4</v>
      </c>
      <c r="AS45" s="92" t="s">
        <v>67</v>
      </c>
      <c r="AT45" s="93">
        <v>10</v>
      </c>
      <c r="AU45" s="93">
        <v>0</v>
      </c>
      <c r="AV45" s="67">
        <v>98988861.409999996</v>
      </c>
      <c r="AW45" s="67">
        <v>74404373.739999995</v>
      </c>
      <c r="AX45" s="22" t="s">
        <v>68</v>
      </c>
      <c r="AY45" s="93">
        <v>10</v>
      </c>
      <c r="AZ45" s="93">
        <v>2</v>
      </c>
      <c r="BA45" s="67">
        <v>7554000</v>
      </c>
      <c r="BB45" s="67">
        <v>0</v>
      </c>
      <c r="BC45" s="67">
        <v>0</v>
      </c>
      <c r="BD45" s="68">
        <v>0</v>
      </c>
      <c r="BE45" s="69">
        <v>0</v>
      </c>
      <c r="BG45" s="22" t="s">
        <v>68</v>
      </c>
      <c r="BH45" s="93">
        <v>10</v>
      </c>
      <c r="BI45" s="93">
        <v>2</v>
      </c>
      <c r="BJ45" s="136"/>
      <c r="BK45" s="136"/>
      <c r="BL45" s="137"/>
      <c r="BM45" s="99">
        <v>7554000</v>
      </c>
      <c r="BN45" s="138" t="s">
        <v>92</v>
      </c>
      <c r="BO45" s="138"/>
      <c r="BP45" s="139"/>
      <c r="BQ45" s="121">
        <v>10</v>
      </c>
      <c r="BR45" s="121" t="s">
        <v>90</v>
      </c>
      <c r="BS45" s="120">
        <v>57.06</v>
      </c>
      <c r="BT45" s="140"/>
      <c r="BU45" s="140"/>
      <c r="BV45" s="140"/>
      <c r="BW45" s="140"/>
      <c r="BX45" s="141"/>
      <c r="BY45" s="119">
        <v>57.06</v>
      </c>
      <c r="BZ45" s="114"/>
      <c r="CA45" s="118">
        <v>1</v>
      </c>
    </row>
    <row r="46" spans="1:79" ht="15" customHeight="1" x14ac:dyDescent="0.2">
      <c r="A46" s="18"/>
      <c r="B46" s="21" t="s">
        <v>68</v>
      </c>
      <c r="C46" s="22" t="s">
        <v>92</v>
      </c>
      <c r="D46" s="22" t="s">
        <v>68</v>
      </c>
      <c r="E46" s="22" t="s">
        <v>68</v>
      </c>
      <c r="F46" s="22" t="s">
        <v>68</v>
      </c>
      <c r="G46" s="22" t="s">
        <v>68</v>
      </c>
      <c r="H46" s="22" t="s">
        <v>68</v>
      </c>
      <c r="I46" s="22" t="s">
        <v>68</v>
      </c>
      <c r="J46" s="22" t="s">
        <v>68</v>
      </c>
      <c r="K46" s="22" t="s">
        <v>68</v>
      </c>
      <c r="L46" s="30">
        <v>10</v>
      </c>
      <c r="M46" s="30">
        <v>1</v>
      </c>
      <c r="N46" s="134"/>
      <c r="O46" s="134"/>
      <c r="P46" s="134"/>
      <c r="Q46" s="48">
        <v>0</v>
      </c>
      <c r="R46" s="48">
        <f>BS45</f>
        <v>57.06</v>
      </c>
      <c r="S46" s="48">
        <v>239803431.62</v>
      </c>
      <c r="T46" s="48">
        <f t="shared" ref="T46" si="7">R46-Q46</f>
        <v>57.06</v>
      </c>
      <c r="U46" s="18"/>
      <c r="X46" s="50" t="s">
        <v>67</v>
      </c>
      <c r="Y46" s="70">
        <v>10</v>
      </c>
      <c r="Z46" s="70">
        <v>0</v>
      </c>
      <c r="AA46" s="71">
        <f t="shared" ref="AA46" si="8">AC46/1000</f>
        <v>95052.633329999997</v>
      </c>
      <c r="AB46" s="67">
        <v>4914226.12</v>
      </c>
      <c r="AC46" s="76">
        <v>95052633.329999998</v>
      </c>
      <c r="AD46" s="68">
        <v>0.70538422521076405</v>
      </c>
      <c r="AE46" s="69">
        <v>0.70538422521076405</v>
      </c>
      <c r="AF46" s="65">
        <v>10</v>
      </c>
      <c r="AG46" s="65">
        <v>6</v>
      </c>
      <c r="AH46" s="135"/>
      <c r="AI46" s="135"/>
      <c r="AJ46" s="135"/>
      <c r="AK46" s="88">
        <v>5785</v>
      </c>
      <c r="AS46" s="92" t="s">
        <v>68</v>
      </c>
      <c r="AT46" s="93">
        <v>10</v>
      </c>
      <c r="AU46" s="93">
        <v>2</v>
      </c>
      <c r="AV46" s="67">
        <v>6726736.6299999999</v>
      </c>
      <c r="AW46" s="67">
        <v>5284923.24</v>
      </c>
      <c r="AX46" s="22" t="s">
        <v>69</v>
      </c>
      <c r="AY46" s="93">
        <v>10</v>
      </c>
      <c r="AZ46" s="93">
        <v>3</v>
      </c>
      <c r="BA46" s="67">
        <v>30522000</v>
      </c>
      <c r="BB46" s="67">
        <v>0</v>
      </c>
      <c r="BC46" s="67">
        <v>0</v>
      </c>
      <c r="BD46" s="68">
        <v>0</v>
      </c>
      <c r="BE46" s="69">
        <v>0</v>
      </c>
      <c r="BG46" s="22" t="s">
        <v>69</v>
      </c>
      <c r="BH46" s="93">
        <v>10</v>
      </c>
      <c r="BI46" s="93">
        <v>3</v>
      </c>
      <c r="BJ46" s="136"/>
      <c r="BK46" s="136"/>
      <c r="BL46" s="137"/>
      <c r="BM46" s="99">
        <v>30845800</v>
      </c>
      <c r="BN46" s="138" t="s">
        <v>68</v>
      </c>
      <c r="BO46" s="138"/>
      <c r="BP46" s="139"/>
      <c r="BQ46" s="121">
        <v>10</v>
      </c>
      <c r="BR46" s="121" t="s">
        <v>81</v>
      </c>
      <c r="BS46" s="120">
        <v>8691.1</v>
      </c>
      <c r="BT46" s="140"/>
      <c r="BU46" s="140"/>
      <c r="BV46" s="140"/>
      <c r="BW46" s="140"/>
      <c r="BX46" s="141"/>
      <c r="BY46" s="119">
        <v>8687.02</v>
      </c>
      <c r="BZ46" s="114"/>
      <c r="CA46" s="118">
        <v>0.99953055424514736</v>
      </c>
    </row>
    <row r="47" spans="1:79" ht="15" customHeight="1" x14ac:dyDescent="0.2">
      <c r="A47" s="18"/>
      <c r="B47" s="21" t="s">
        <v>68</v>
      </c>
      <c r="C47" s="22" t="s">
        <v>68</v>
      </c>
      <c r="D47" s="22" t="s">
        <v>68</v>
      </c>
      <c r="E47" s="22" t="s">
        <v>68</v>
      </c>
      <c r="F47" s="22" t="s">
        <v>68</v>
      </c>
      <c r="G47" s="22" t="s">
        <v>68</v>
      </c>
      <c r="H47" s="22" t="s">
        <v>68</v>
      </c>
      <c r="I47" s="22" t="s">
        <v>68</v>
      </c>
      <c r="J47" s="22" t="s">
        <v>68</v>
      </c>
      <c r="K47" s="22" t="s">
        <v>68</v>
      </c>
      <c r="L47" s="30">
        <v>10</v>
      </c>
      <c r="M47" s="30">
        <v>2</v>
      </c>
      <c r="N47" s="134"/>
      <c r="O47" s="134"/>
      <c r="P47" s="134"/>
      <c r="Q47" s="48">
        <f>AA48</f>
        <v>7554</v>
      </c>
      <c r="R47" s="48">
        <f>BS47</f>
        <v>8691.1</v>
      </c>
      <c r="S47" s="48">
        <v>239803431.62</v>
      </c>
      <c r="T47" s="48">
        <f t="shared" si="2"/>
        <v>1137.1000000000004</v>
      </c>
      <c r="U47" s="18"/>
      <c r="X47" s="50" t="s">
        <v>67</v>
      </c>
      <c r="Y47" s="70">
        <v>10</v>
      </c>
      <c r="Z47" s="70">
        <v>0</v>
      </c>
      <c r="AA47" s="71">
        <f t="shared" si="3"/>
        <v>95052.633329999997</v>
      </c>
      <c r="AB47" s="67">
        <v>4914226.12</v>
      </c>
      <c r="AC47" s="76">
        <v>95052633.329999998</v>
      </c>
      <c r="AD47" s="68">
        <v>0.70538422521076405</v>
      </c>
      <c r="AE47" s="69">
        <v>0.70538422521076405</v>
      </c>
      <c r="AF47" s="65">
        <v>10</v>
      </c>
      <c r="AG47" s="65">
        <v>6</v>
      </c>
      <c r="AH47" s="135"/>
      <c r="AI47" s="135"/>
      <c r="AJ47" s="135"/>
      <c r="AK47" s="88">
        <v>5785</v>
      </c>
      <c r="AS47" s="92" t="s">
        <v>68</v>
      </c>
      <c r="AT47" s="93">
        <v>10</v>
      </c>
      <c r="AU47" s="93">
        <v>2</v>
      </c>
      <c r="AV47" s="67">
        <v>6726736.6299999999</v>
      </c>
      <c r="AW47" s="67">
        <v>5284923.24</v>
      </c>
      <c r="AX47" s="22" t="s">
        <v>69</v>
      </c>
      <c r="AY47" s="93">
        <v>10</v>
      </c>
      <c r="AZ47" s="93">
        <v>3</v>
      </c>
      <c r="BA47" s="67">
        <v>30522000</v>
      </c>
      <c r="BB47" s="67">
        <v>0</v>
      </c>
      <c r="BC47" s="67">
        <v>0</v>
      </c>
      <c r="BD47" s="68">
        <v>0</v>
      </c>
      <c r="BE47" s="69">
        <v>0</v>
      </c>
      <c r="BG47" s="22" t="s">
        <v>69</v>
      </c>
      <c r="BH47" s="93">
        <v>10</v>
      </c>
      <c r="BI47" s="93">
        <v>3</v>
      </c>
      <c r="BJ47" s="136"/>
      <c r="BK47" s="136"/>
      <c r="BL47" s="137"/>
      <c r="BM47" s="99">
        <v>30845800</v>
      </c>
      <c r="BN47" s="138" t="s">
        <v>68</v>
      </c>
      <c r="BO47" s="138"/>
      <c r="BP47" s="139"/>
      <c r="BQ47" s="121">
        <v>10</v>
      </c>
      <c r="BR47" s="121" t="s">
        <v>81</v>
      </c>
      <c r="BS47" s="120">
        <v>8691.1</v>
      </c>
      <c r="BT47" s="140"/>
      <c r="BU47" s="140"/>
      <c r="BV47" s="140"/>
      <c r="BW47" s="140"/>
      <c r="BX47" s="141"/>
      <c r="BY47" s="119">
        <v>8687.02</v>
      </c>
      <c r="BZ47" s="114"/>
      <c r="CA47" s="118">
        <v>0.99953055424514736</v>
      </c>
    </row>
    <row r="48" spans="1:79" ht="15" customHeight="1" x14ac:dyDescent="0.2">
      <c r="A48" s="18"/>
      <c r="B48" s="21" t="s">
        <v>69</v>
      </c>
      <c r="C48" s="22" t="s">
        <v>69</v>
      </c>
      <c r="D48" s="22" t="s">
        <v>69</v>
      </c>
      <c r="E48" s="22" t="s">
        <v>69</v>
      </c>
      <c r="F48" s="22" t="s">
        <v>69</v>
      </c>
      <c r="G48" s="22" t="s">
        <v>69</v>
      </c>
      <c r="H48" s="22" t="s">
        <v>69</v>
      </c>
      <c r="I48" s="22" t="s">
        <v>69</v>
      </c>
      <c r="J48" s="22" t="s">
        <v>69</v>
      </c>
      <c r="K48" s="22" t="s">
        <v>69</v>
      </c>
      <c r="L48" s="30">
        <v>10</v>
      </c>
      <c r="M48" s="30">
        <v>3</v>
      </c>
      <c r="N48" s="134"/>
      <c r="O48" s="134"/>
      <c r="P48" s="134"/>
      <c r="Q48" s="48">
        <f>AA49</f>
        <v>30222</v>
      </c>
      <c r="R48" s="48">
        <f t="shared" ref="R48:R50" si="9">BS48</f>
        <v>40463.660000000003</v>
      </c>
      <c r="S48" s="48">
        <v>4365500</v>
      </c>
      <c r="T48" s="48">
        <f t="shared" si="2"/>
        <v>10241.660000000003</v>
      </c>
      <c r="U48" s="18"/>
      <c r="X48" s="51" t="s">
        <v>68</v>
      </c>
      <c r="Y48" s="73">
        <v>10</v>
      </c>
      <c r="Z48" s="73">
        <v>2</v>
      </c>
      <c r="AA48" s="74">
        <f t="shared" si="3"/>
        <v>7554</v>
      </c>
      <c r="AB48" s="67">
        <v>29309380.98</v>
      </c>
      <c r="AC48" s="75">
        <v>7554000</v>
      </c>
      <c r="AD48" s="68">
        <v>0.88633666928752897</v>
      </c>
      <c r="AE48" s="69">
        <v>0.86940935345349002</v>
      </c>
      <c r="AF48" s="65">
        <v>11</v>
      </c>
      <c r="AG48" s="65">
        <v>0</v>
      </c>
      <c r="AH48" s="135"/>
      <c r="AI48" s="135"/>
      <c r="AJ48" s="135"/>
      <c r="AK48" s="88">
        <v>16158</v>
      </c>
      <c r="AS48" s="92" t="s">
        <v>69</v>
      </c>
      <c r="AT48" s="93">
        <v>10</v>
      </c>
      <c r="AU48" s="93">
        <v>3</v>
      </c>
      <c r="AV48" s="67">
        <v>33068000</v>
      </c>
      <c r="AW48" s="67">
        <v>29393081.02</v>
      </c>
      <c r="AX48" s="22" t="s">
        <v>70</v>
      </c>
      <c r="AY48" s="93">
        <v>10</v>
      </c>
      <c r="AZ48" s="93">
        <v>4</v>
      </c>
      <c r="BA48" s="67">
        <v>50482633.329999998</v>
      </c>
      <c r="BB48" s="67">
        <v>0</v>
      </c>
      <c r="BC48" s="67">
        <v>0</v>
      </c>
      <c r="BD48" s="68">
        <v>0</v>
      </c>
      <c r="BE48" s="69">
        <v>0</v>
      </c>
      <c r="BG48" s="22" t="s">
        <v>70</v>
      </c>
      <c r="BH48" s="93">
        <v>10</v>
      </c>
      <c r="BI48" s="93">
        <v>4</v>
      </c>
      <c r="BJ48" s="136"/>
      <c r="BK48" s="136"/>
      <c r="BL48" s="137"/>
      <c r="BM48" s="99">
        <v>50223833.329999998</v>
      </c>
      <c r="BN48" s="138" t="s">
        <v>69</v>
      </c>
      <c r="BO48" s="138"/>
      <c r="BP48" s="139"/>
      <c r="BQ48" s="121">
        <v>10</v>
      </c>
      <c r="BR48" s="121" t="s">
        <v>82</v>
      </c>
      <c r="BS48" s="120">
        <v>40463.660000000003</v>
      </c>
      <c r="BT48" s="140"/>
      <c r="BU48" s="140"/>
      <c r="BV48" s="140"/>
      <c r="BW48" s="140"/>
      <c r="BX48" s="141"/>
      <c r="BY48" s="119">
        <v>40398.559999999998</v>
      </c>
      <c r="BZ48" s="114"/>
      <c r="CA48" s="118">
        <v>0.99839114899640802</v>
      </c>
    </row>
    <row r="49" spans="1:79" ht="15" customHeight="1" x14ac:dyDescent="0.2">
      <c r="A49" s="18"/>
      <c r="B49" s="21" t="s">
        <v>70</v>
      </c>
      <c r="C49" s="22" t="s">
        <v>70</v>
      </c>
      <c r="D49" s="22" t="s">
        <v>70</v>
      </c>
      <c r="E49" s="22" t="s">
        <v>70</v>
      </c>
      <c r="F49" s="22" t="s">
        <v>70</v>
      </c>
      <c r="G49" s="22" t="s">
        <v>70</v>
      </c>
      <c r="H49" s="22" t="s">
        <v>70</v>
      </c>
      <c r="I49" s="22" t="s">
        <v>70</v>
      </c>
      <c r="J49" s="22" t="s">
        <v>70</v>
      </c>
      <c r="K49" s="22" t="s">
        <v>70</v>
      </c>
      <c r="L49" s="30">
        <v>10</v>
      </c>
      <c r="M49" s="30">
        <v>4</v>
      </c>
      <c r="N49" s="134"/>
      <c r="O49" s="134"/>
      <c r="P49" s="134"/>
      <c r="Q49" s="48">
        <f>AA50</f>
        <v>50482.633329999997</v>
      </c>
      <c r="R49" s="48">
        <f t="shared" si="9"/>
        <v>30794.61</v>
      </c>
      <c r="S49" s="48">
        <v>11107026.869999999</v>
      </c>
      <c r="T49" s="48">
        <f t="shared" si="2"/>
        <v>-19688.023329999996</v>
      </c>
      <c r="U49" s="18"/>
      <c r="X49" s="51" t="s">
        <v>69</v>
      </c>
      <c r="Y49" s="73">
        <v>10</v>
      </c>
      <c r="Z49" s="73">
        <v>3</v>
      </c>
      <c r="AA49" s="74">
        <f t="shared" si="3"/>
        <v>30222</v>
      </c>
      <c r="AB49" s="67">
        <v>33127790</v>
      </c>
      <c r="AC49" s="75">
        <v>30222000</v>
      </c>
      <c r="AD49" s="68">
        <v>0.61993960446761898</v>
      </c>
      <c r="AE49" s="69">
        <v>0.61781175794765497</v>
      </c>
      <c r="AF49" s="65">
        <v>11</v>
      </c>
      <c r="AG49" s="65">
        <v>1</v>
      </c>
      <c r="AH49" s="135"/>
      <c r="AI49" s="135"/>
      <c r="AJ49" s="135"/>
      <c r="AK49" s="88">
        <v>16158</v>
      </c>
      <c r="AS49" s="92" t="s">
        <v>70</v>
      </c>
      <c r="AT49" s="93">
        <v>10</v>
      </c>
      <c r="AU49" s="93">
        <v>4</v>
      </c>
      <c r="AV49" s="67">
        <v>53437124.780000001</v>
      </c>
      <c r="AW49" s="67">
        <v>35079194</v>
      </c>
      <c r="AX49" s="22" t="s">
        <v>71</v>
      </c>
      <c r="AY49" s="93">
        <v>10</v>
      </c>
      <c r="AZ49" s="93">
        <v>6</v>
      </c>
      <c r="BA49" s="67">
        <v>6794000</v>
      </c>
      <c r="BB49" s="67">
        <v>0</v>
      </c>
      <c r="BC49" s="67">
        <v>0</v>
      </c>
      <c r="BD49" s="68">
        <v>0</v>
      </c>
      <c r="BE49" s="69">
        <v>0</v>
      </c>
      <c r="BG49" s="22" t="s">
        <v>71</v>
      </c>
      <c r="BH49" s="93">
        <v>10</v>
      </c>
      <c r="BI49" s="93">
        <v>6</v>
      </c>
      <c r="BJ49" s="136"/>
      <c r="BK49" s="136"/>
      <c r="BL49" s="137"/>
      <c r="BM49" s="99">
        <v>7144000</v>
      </c>
      <c r="BN49" s="138" t="s">
        <v>70</v>
      </c>
      <c r="BO49" s="138"/>
      <c r="BP49" s="139"/>
      <c r="BQ49" s="121">
        <v>10</v>
      </c>
      <c r="BR49" s="121" t="s">
        <v>83</v>
      </c>
      <c r="BS49" s="120">
        <v>30794.61</v>
      </c>
      <c r="BT49" s="140"/>
      <c r="BU49" s="140"/>
      <c r="BV49" s="140"/>
      <c r="BW49" s="140"/>
      <c r="BX49" s="141"/>
      <c r="BY49" s="119">
        <v>30620.04</v>
      </c>
      <c r="BZ49" s="114"/>
      <c r="CA49" s="118">
        <v>0.9943311508085344</v>
      </c>
    </row>
    <row r="50" spans="1:79" ht="15" customHeight="1" x14ac:dyDescent="0.2">
      <c r="A50" s="18"/>
      <c r="B50" s="21" t="s">
        <v>71</v>
      </c>
      <c r="C50" s="22" t="s">
        <v>71</v>
      </c>
      <c r="D50" s="22" t="s">
        <v>71</v>
      </c>
      <c r="E50" s="22" t="s">
        <v>71</v>
      </c>
      <c r="F50" s="22" t="s">
        <v>71</v>
      </c>
      <c r="G50" s="22" t="s">
        <v>71</v>
      </c>
      <c r="H50" s="22" t="s">
        <v>71</v>
      </c>
      <c r="I50" s="22" t="s">
        <v>71</v>
      </c>
      <c r="J50" s="22" t="s">
        <v>71</v>
      </c>
      <c r="K50" s="22" t="s">
        <v>71</v>
      </c>
      <c r="L50" s="30">
        <v>10</v>
      </c>
      <c r="M50" s="30">
        <v>6</v>
      </c>
      <c r="N50" s="134"/>
      <c r="O50" s="134"/>
      <c r="P50" s="134"/>
      <c r="Q50" s="48">
        <f>AA51</f>
        <v>6794</v>
      </c>
      <c r="R50" s="48">
        <f t="shared" si="9"/>
        <v>5942.92</v>
      </c>
      <c r="S50" s="48">
        <v>11107026.869999999</v>
      </c>
      <c r="T50" s="48">
        <f t="shared" si="2"/>
        <v>-851.07999999999993</v>
      </c>
      <c r="U50" s="18"/>
      <c r="X50" s="51" t="s">
        <v>70</v>
      </c>
      <c r="Y50" s="73">
        <v>10</v>
      </c>
      <c r="Z50" s="73">
        <v>4</v>
      </c>
      <c r="AA50" s="74">
        <f t="shared" si="3"/>
        <v>50482.633329999997</v>
      </c>
      <c r="AB50" s="67">
        <v>4379640.4800000004</v>
      </c>
      <c r="AC50" s="75">
        <v>50482633.329999998</v>
      </c>
      <c r="AD50" s="68">
        <v>0.77419842319250498</v>
      </c>
      <c r="AE50" s="69">
        <v>0.771811999292912</v>
      </c>
      <c r="AF50" s="65">
        <v>12</v>
      </c>
      <c r="AG50" s="65">
        <v>0</v>
      </c>
      <c r="AH50" s="135"/>
      <c r="AI50" s="135"/>
      <c r="AJ50" s="135"/>
      <c r="AK50" s="88">
        <v>50</v>
      </c>
      <c r="AS50" s="92" t="s">
        <v>71</v>
      </c>
      <c r="AT50" s="93">
        <v>10</v>
      </c>
      <c r="AU50" s="93">
        <v>6</v>
      </c>
      <c r="AV50" s="67">
        <v>5757000</v>
      </c>
      <c r="AW50" s="67">
        <v>4647175.4800000004</v>
      </c>
      <c r="AX50" s="22" t="s">
        <v>72</v>
      </c>
      <c r="AY50" s="93">
        <v>11</v>
      </c>
      <c r="AZ50" s="93">
        <v>0</v>
      </c>
      <c r="BA50" s="67">
        <v>22437000</v>
      </c>
      <c r="BB50" s="67">
        <v>0</v>
      </c>
      <c r="BC50" s="67">
        <v>0</v>
      </c>
      <c r="BD50" s="68">
        <v>0</v>
      </c>
      <c r="BE50" s="69">
        <v>0</v>
      </c>
      <c r="BG50" s="22" t="s">
        <v>72</v>
      </c>
      <c r="BH50" s="93">
        <v>11</v>
      </c>
      <c r="BI50" s="93">
        <v>0</v>
      </c>
      <c r="BJ50" s="136"/>
      <c r="BK50" s="136"/>
      <c r="BL50" s="137"/>
      <c r="BM50" s="99">
        <v>22537000</v>
      </c>
      <c r="BN50" s="138" t="s">
        <v>71</v>
      </c>
      <c r="BO50" s="138"/>
      <c r="BP50" s="139"/>
      <c r="BQ50" s="121">
        <v>10</v>
      </c>
      <c r="BR50" s="121" t="s">
        <v>85</v>
      </c>
      <c r="BS50" s="120">
        <v>5942.92</v>
      </c>
      <c r="BT50" s="140"/>
      <c r="BU50" s="140"/>
      <c r="BV50" s="140"/>
      <c r="BW50" s="140"/>
      <c r="BX50" s="141"/>
      <c r="BY50" s="119">
        <v>5510.83</v>
      </c>
      <c r="BZ50" s="114"/>
      <c r="CA50" s="118">
        <v>0.92729331708991536</v>
      </c>
    </row>
    <row r="51" spans="1:79" ht="15" customHeight="1" thickBot="1" x14ac:dyDescent="0.25">
      <c r="A51" s="18"/>
      <c r="B51" s="21" t="s">
        <v>72</v>
      </c>
      <c r="C51" s="23" t="s">
        <v>72</v>
      </c>
      <c r="D51" s="23" t="s">
        <v>72</v>
      </c>
      <c r="E51" s="23" t="s">
        <v>72</v>
      </c>
      <c r="F51" s="23" t="s">
        <v>72</v>
      </c>
      <c r="G51" s="23" t="s">
        <v>72</v>
      </c>
      <c r="H51" s="23" t="s">
        <v>72</v>
      </c>
      <c r="I51" s="23" t="s">
        <v>72</v>
      </c>
      <c r="J51" s="23" t="s">
        <v>72</v>
      </c>
      <c r="K51" s="23" t="s">
        <v>72</v>
      </c>
      <c r="L51" s="31">
        <v>11</v>
      </c>
      <c r="M51" s="31">
        <v>0</v>
      </c>
      <c r="N51" s="162"/>
      <c r="O51" s="162"/>
      <c r="P51" s="162"/>
      <c r="Q51" s="46">
        <f>Q52</f>
        <v>22437</v>
      </c>
      <c r="R51" s="46">
        <f>R52</f>
        <v>21016.13</v>
      </c>
      <c r="S51" s="46">
        <v>13000</v>
      </c>
      <c r="T51" s="46">
        <f t="shared" si="2"/>
        <v>-1420.869999999999</v>
      </c>
      <c r="U51" s="18"/>
      <c r="X51" s="51" t="s">
        <v>71</v>
      </c>
      <c r="Y51" s="73">
        <v>10</v>
      </c>
      <c r="Z51" s="73">
        <v>6</v>
      </c>
      <c r="AA51" s="74">
        <f t="shared" si="3"/>
        <v>6794</v>
      </c>
      <c r="AB51" s="67">
        <v>12433347.380000001</v>
      </c>
      <c r="AC51" s="75">
        <v>6794000</v>
      </c>
      <c r="AD51" s="68">
        <v>0.765788826065533</v>
      </c>
      <c r="AE51" s="69">
        <v>0.76113145602365095</v>
      </c>
      <c r="AF51" s="65">
        <v>12</v>
      </c>
      <c r="AG51" s="65">
        <v>2</v>
      </c>
      <c r="AH51" s="135"/>
      <c r="AI51" s="135"/>
      <c r="AJ51" s="135"/>
      <c r="AK51" s="88">
        <v>50</v>
      </c>
      <c r="AS51" s="92" t="s">
        <v>72</v>
      </c>
      <c r="AT51" s="93">
        <v>11</v>
      </c>
      <c r="AU51" s="93">
        <v>0</v>
      </c>
      <c r="AV51" s="67">
        <v>16230500</v>
      </c>
      <c r="AW51" s="67">
        <v>13026480.380000001</v>
      </c>
      <c r="AX51" s="26" t="s">
        <v>73</v>
      </c>
      <c r="AY51" s="95">
        <v>11</v>
      </c>
      <c r="AZ51" s="95">
        <v>1</v>
      </c>
      <c r="BA51" s="81">
        <v>22437000</v>
      </c>
      <c r="BB51" s="81">
        <v>0</v>
      </c>
      <c r="BC51" s="81">
        <v>0</v>
      </c>
      <c r="BD51" s="83">
        <v>0</v>
      </c>
      <c r="BE51" s="84">
        <v>0</v>
      </c>
      <c r="BG51" s="22" t="s">
        <v>73</v>
      </c>
      <c r="BH51" s="93">
        <v>11</v>
      </c>
      <c r="BI51" s="93">
        <v>1</v>
      </c>
      <c r="BJ51" s="136"/>
      <c r="BK51" s="136"/>
      <c r="BL51" s="137"/>
      <c r="BM51" s="99">
        <v>22537000</v>
      </c>
      <c r="BN51" s="146" t="s">
        <v>72</v>
      </c>
      <c r="BO51" s="146"/>
      <c r="BP51" s="147"/>
      <c r="BQ51" s="117">
        <v>11</v>
      </c>
      <c r="BR51" s="117" t="s">
        <v>90</v>
      </c>
      <c r="BS51" s="116">
        <v>21016.13</v>
      </c>
      <c r="BT51" s="148"/>
      <c r="BU51" s="148"/>
      <c r="BV51" s="148"/>
      <c r="BW51" s="148"/>
      <c r="BX51" s="149"/>
      <c r="BY51" s="115">
        <v>20608.82</v>
      </c>
      <c r="BZ51" s="114"/>
      <c r="CA51" s="113">
        <v>0.98061917203595517</v>
      </c>
    </row>
    <row r="52" spans="1:79" ht="15" customHeight="1" thickBot="1" x14ac:dyDescent="0.25">
      <c r="A52" s="18"/>
      <c r="B52" s="21" t="s">
        <v>73</v>
      </c>
      <c r="C52" s="22" t="s">
        <v>73</v>
      </c>
      <c r="D52" s="22" t="s">
        <v>73</v>
      </c>
      <c r="E52" s="22" t="s">
        <v>73</v>
      </c>
      <c r="F52" s="22" t="s">
        <v>73</v>
      </c>
      <c r="G52" s="22" t="s">
        <v>73</v>
      </c>
      <c r="H52" s="22" t="s">
        <v>73</v>
      </c>
      <c r="I52" s="22" t="s">
        <v>73</v>
      </c>
      <c r="J52" s="22" t="s">
        <v>73</v>
      </c>
      <c r="K52" s="22" t="s">
        <v>73</v>
      </c>
      <c r="L52" s="30">
        <v>11</v>
      </c>
      <c r="M52" s="30">
        <v>1</v>
      </c>
      <c r="N52" s="134"/>
      <c r="O52" s="134"/>
      <c r="P52" s="134"/>
      <c r="Q52" s="48">
        <f>AA53</f>
        <v>22437</v>
      </c>
      <c r="R52" s="48">
        <f>BS52</f>
        <v>21016.13</v>
      </c>
      <c r="S52" s="48">
        <v>13000</v>
      </c>
      <c r="T52" s="48">
        <f t="shared" si="2"/>
        <v>-1420.869999999999</v>
      </c>
      <c r="U52" s="18"/>
      <c r="X52" s="50" t="s">
        <v>72</v>
      </c>
      <c r="Y52" s="70">
        <v>11</v>
      </c>
      <c r="Z52" s="70">
        <v>0</v>
      </c>
      <c r="AA52" s="71">
        <f t="shared" si="3"/>
        <v>22437</v>
      </c>
      <c r="AB52" s="67">
        <v>12433347.380000001</v>
      </c>
      <c r="AC52" s="76">
        <v>22437000</v>
      </c>
      <c r="AD52" s="68">
        <v>0.765788826065533</v>
      </c>
      <c r="AE52" s="69">
        <v>0.76113145602365095</v>
      </c>
      <c r="AF52" s="77"/>
      <c r="AG52" s="77"/>
      <c r="AH52" s="77">
        <v>0</v>
      </c>
      <c r="AI52" s="77">
        <v>0</v>
      </c>
      <c r="AJ52" s="77">
        <v>0</v>
      </c>
      <c r="AK52" s="89">
        <f>AK13+AK21+AK24+AK28+AK31+AK37+AK40+AK42+AK48+AK50</f>
        <v>865993.72</v>
      </c>
      <c r="AS52" s="92" t="s">
        <v>73</v>
      </c>
      <c r="AT52" s="93">
        <v>11</v>
      </c>
      <c r="AU52" s="93">
        <v>1</v>
      </c>
      <c r="AV52" s="67">
        <v>16230500</v>
      </c>
      <c r="AW52" s="67">
        <v>13026480.380000001</v>
      </c>
      <c r="AX52" s="54"/>
      <c r="AY52" s="85">
        <v>11</v>
      </c>
      <c r="AZ52" s="85">
        <v>1</v>
      </c>
      <c r="BA52" s="85">
        <v>949930543.55999994</v>
      </c>
      <c r="BB52" s="85">
        <v>0</v>
      </c>
      <c r="BC52" s="85">
        <v>0</v>
      </c>
      <c r="BD52" s="86">
        <v>0</v>
      </c>
      <c r="BE52" s="87">
        <v>0</v>
      </c>
      <c r="BG52" s="22" t="s">
        <v>74</v>
      </c>
      <c r="BH52" s="93">
        <v>12</v>
      </c>
      <c r="BI52" s="93">
        <v>0</v>
      </c>
      <c r="BJ52" s="136"/>
      <c r="BK52" s="136"/>
      <c r="BL52" s="137"/>
      <c r="BM52" s="99">
        <v>5119</v>
      </c>
      <c r="BN52" s="138" t="s">
        <v>73</v>
      </c>
      <c r="BO52" s="138"/>
      <c r="BP52" s="139"/>
      <c r="BQ52" s="121">
        <v>11</v>
      </c>
      <c r="BR52" s="121" t="s">
        <v>90</v>
      </c>
      <c r="BS52" s="120">
        <v>21016.13</v>
      </c>
      <c r="BT52" s="140"/>
      <c r="BU52" s="140"/>
      <c r="BV52" s="140"/>
      <c r="BW52" s="140"/>
      <c r="BX52" s="141"/>
      <c r="BY52" s="119">
        <v>20608.82</v>
      </c>
      <c r="BZ52" s="114"/>
      <c r="CA52" s="118">
        <v>0.98061917203595517</v>
      </c>
    </row>
    <row r="53" spans="1:79" ht="12.75" customHeight="1" thickBot="1" x14ac:dyDescent="0.25">
      <c r="A53" s="18"/>
      <c r="B53" s="21" t="s">
        <v>74</v>
      </c>
      <c r="C53" s="23" t="s">
        <v>74</v>
      </c>
      <c r="D53" s="23" t="s">
        <v>74</v>
      </c>
      <c r="E53" s="23" t="s">
        <v>74</v>
      </c>
      <c r="F53" s="23" t="s">
        <v>74</v>
      </c>
      <c r="G53" s="23" t="s">
        <v>74</v>
      </c>
      <c r="H53" s="23" t="s">
        <v>74</v>
      </c>
      <c r="I53" s="23" t="s">
        <v>74</v>
      </c>
      <c r="J53" s="23" t="s">
        <v>74</v>
      </c>
      <c r="K53" s="23" t="s">
        <v>74</v>
      </c>
      <c r="L53" s="31">
        <v>12</v>
      </c>
      <c r="M53" s="31">
        <v>0</v>
      </c>
      <c r="N53" s="32">
        <v>0</v>
      </c>
      <c r="O53" s="32">
        <v>0</v>
      </c>
      <c r="P53" s="32">
        <v>0</v>
      </c>
      <c r="Q53" s="46">
        <f>Q54</f>
        <v>0</v>
      </c>
      <c r="R53" s="46">
        <f>R54</f>
        <v>0</v>
      </c>
      <c r="S53" s="52">
        <v>914120542.05999994</v>
      </c>
      <c r="T53" s="46">
        <f t="shared" si="2"/>
        <v>0</v>
      </c>
      <c r="U53" s="24"/>
      <c r="X53" s="53" t="s">
        <v>73</v>
      </c>
      <c r="Y53" s="78">
        <v>11</v>
      </c>
      <c r="Z53" s="78">
        <v>1</v>
      </c>
      <c r="AA53" s="79">
        <f t="shared" si="3"/>
        <v>22437</v>
      </c>
      <c r="AB53" s="67">
        <v>4934.6000000000004</v>
      </c>
      <c r="AC53" s="75">
        <v>22437000</v>
      </c>
      <c r="AD53" s="68">
        <v>1</v>
      </c>
      <c r="AE53" s="69">
        <v>1</v>
      </c>
      <c r="AS53" s="92" t="s">
        <v>74</v>
      </c>
      <c r="AT53" s="93">
        <v>12</v>
      </c>
      <c r="AU53" s="93">
        <v>0</v>
      </c>
      <c r="AV53" s="67">
        <v>4934.6000000000004</v>
      </c>
      <c r="AW53" s="67">
        <v>4934.6000000000004</v>
      </c>
      <c r="BG53" s="26" t="s">
        <v>75</v>
      </c>
      <c r="BH53" s="95">
        <v>12</v>
      </c>
      <c r="BI53" s="95">
        <v>2</v>
      </c>
      <c r="BJ53" s="168"/>
      <c r="BK53" s="168"/>
      <c r="BL53" s="169"/>
      <c r="BM53" s="100">
        <v>5119</v>
      </c>
      <c r="BN53" s="146" t="s">
        <v>74</v>
      </c>
      <c r="BO53" s="146"/>
      <c r="BP53" s="147"/>
      <c r="BQ53" s="117">
        <v>12</v>
      </c>
      <c r="BR53" s="117" t="s">
        <v>81</v>
      </c>
      <c r="BS53" s="116">
        <v>0</v>
      </c>
      <c r="BT53" s="148"/>
      <c r="BU53" s="148"/>
      <c r="BV53" s="148"/>
      <c r="BW53" s="148"/>
      <c r="BX53" s="149"/>
      <c r="BY53" s="115">
        <v>0</v>
      </c>
      <c r="BZ53" s="114"/>
      <c r="CA53" s="113">
        <v>0</v>
      </c>
    </row>
    <row r="54" spans="1:79" ht="12.75" hidden="1" customHeight="1" thickBot="1" x14ac:dyDescent="0.25">
      <c r="A54" s="24"/>
      <c r="B54" s="25" t="s">
        <v>75</v>
      </c>
      <c r="C54" s="26" t="s">
        <v>75</v>
      </c>
      <c r="D54" s="26" t="s">
        <v>75</v>
      </c>
      <c r="E54" s="26" t="s">
        <v>75</v>
      </c>
      <c r="F54" s="26" t="s">
        <v>75</v>
      </c>
      <c r="G54" s="26" t="s">
        <v>75</v>
      </c>
      <c r="H54" s="26" t="s">
        <v>75</v>
      </c>
      <c r="I54" s="26" t="s">
        <v>75</v>
      </c>
      <c r="J54" s="26" t="s">
        <v>75</v>
      </c>
      <c r="K54" s="26" t="s">
        <v>75</v>
      </c>
      <c r="L54" s="33">
        <v>12</v>
      </c>
      <c r="M54" s="33">
        <v>2</v>
      </c>
      <c r="N54" s="34"/>
      <c r="O54" s="34"/>
      <c r="P54" s="34"/>
      <c r="Q54" s="48"/>
      <c r="R54" s="48"/>
      <c r="S54" s="34"/>
      <c r="T54" s="48">
        <f t="shared" si="2"/>
        <v>0</v>
      </c>
      <c r="U54" s="6"/>
      <c r="X54" s="163" t="s">
        <v>76</v>
      </c>
      <c r="Y54" s="164"/>
      <c r="Z54" s="165"/>
      <c r="AA54" s="80">
        <f t="shared" si="3"/>
        <v>944450.36233000003</v>
      </c>
      <c r="AB54" s="81">
        <v>4934.6000000000004</v>
      </c>
      <c r="AC54" s="82">
        <f>AC15+AC23+AC25+AC28+AC32+AC35+AC41+AC44+AC47+AC52</f>
        <v>944450362.33000004</v>
      </c>
      <c r="AD54" s="83">
        <v>1</v>
      </c>
      <c r="AE54" s="84">
        <v>1</v>
      </c>
      <c r="AS54" s="94" t="s">
        <v>75</v>
      </c>
      <c r="AT54" s="95">
        <v>12</v>
      </c>
      <c r="AU54" s="95">
        <v>2</v>
      </c>
      <c r="AV54" s="81">
        <v>4934.6000000000004</v>
      </c>
      <c r="AW54" s="81">
        <v>4934.6000000000004</v>
      </c>
      <c r="BG54" s="101"/>
      <c r="BH54" s="102">
        <v>12</v>
      </c>
      <c r="BI54" s="102">
        <v>2</v>
      </c>
      <c r="BJ54" s="102">
        <v>0</v>
      </c>
      <c r="BK54" s="102">
        <v>0</v>
      </c>
      <c r="BL54" s="102">
        <v>0</v>
      </c>
      <c r="BM54" s="102">
        <v>961479230.55999994</v>
      </c>
      <c r="BN54" s="142" t="s">
        <v>75</v>
      </c>
      <c r="BO54" s="142"/>
      <c r="BP54" s="143"/>
      <c r="BQ54" s="112">
        <v>12</v>
      </c>
      <c r="BR54" s="112" t="s">
        <v>81</v>
      </c>
      <c r="BS54" s="111">
        <v>0</v>
      </c>
      <c r="BT54" s="144"/>
      <c r="BU54" s="144"/>
      <c r="BV54" s="144"/>
      <c r="BW54" s="144"/>
      <c r="BX54" s="145"/>
      <c r="BY54" s="110">
        <v>0</v>
      </c>
      <c r="BZ54" s="109"/>
      <c r="CA54" s="108">
        <v>0</v>
      </c>
    </row>
    <row r="55" spans="1:79" ht="12.75" customHeight="1" thickBot="1" x14ac:dyDescent="0.25">
      <c r="A55" s="24"/>
      <c r="B55" s="27"/>
      <c r="C55" s="28"/>
      <c r="D55" s="28"/>
      <c r="E55" s="28"/>
      <c r="F55" s="28"/>
      <c r="G55" s="28"/>
      <c r="H55" s="28"/>
      <c r="I55" s="28"/>
      <c r="J55" s="28"/>
      <c r="K55" s="28"/>
      <c r="L55" s="35">
        <v>12</v>
      </c>
      <c r="M55" s="35">
        <v>2</v>
      </c>
      <c r="N55" s="34"/>
      <c r="O55" s="34"/>
      <c r="P55" s="34"/>
      <c r="Q55" s="48">
        <f>Q13+Q21+Q23+Q26+Q30+Q34+Q40+Q43+Q45+Q51+Q53</f>
        <v>944450.36232999992</v>
      </c>
      <c r="R55" s="48">
        <f>R13+R21+R23+R26+R30+R34+R40+R43+R45+R51+R53</f>
        <v>978205.9</v>
      </c>
      <c r="S55" s="34"/>
      <c r="T55" s="48">
        <f t="shared" si="2"/>
        <v>33755.537670000107</v>
      </c>
      <c r="U55" s="6"/>
      <c r="X55" s="54"/>
      <c r="Y55" s="85"/>
      <c r="Z55" s="85"/>
      <c r="AA55" s="85"/>
      <c r="AB55" s="85"/>
      <c r="AC55" s="85"/>
      <c r="AD55" s="86"/>
      <c r="AE55" s="87"/>
      <c r="AS55" s="96"/>
      <c r="AT55" s="85">
        <v>12</v>
      </c>
      <c r="AU55" s="85">
        <v>2</v>
      </c>
      <c r="AV55" s="85">
        <v>985558379.77999997</v>
      </c>
      <c r="AW55" s="85">
        <v>667718256.90999997</v>
      </c>
      <c r="BN55" s="107"/>
      <c r="BO55" s="107"/>
      <c r="BP55" s="105"/>
      <c r="BQ55" s="105">
        <v>12</v>
      </c>
      <c r="BR55" s="105" t="s">
        <v>93</v>
      </c>
      <c r="BS55" s="106">
        <v>978205.9</v>
      </c>
      <c r="BT55" s="105"/>
      <c r="BU55" s="105"/>
      <c r="BV55" s="105"/>
      <c r="BW55" s="105"/>
      <c r="BX55" s="105"/>
      <c r="BY55" s="105">
        <v>962994.18</v>
      </c>
      <c r="BZ55" s="103"/>
      <c r="CA55" s="105"/>
    </row>
    <row r="56" spans="1:79" ht="13.5" thickBot="1" x14ac:dyDescent="0.25">
      <c r="X56" s="25"/>
      <c r="BN56" s="104"/>
      <c r="BO56" s="104"/>
      <c r="BP56" s="154" t="s">
        <v>94</v>
      </c>
      <c r="BQ56" s="155"/>
      <c r="BR56" s="156"/>
      <c r="BS56" s="103">
        <v>978205.9</v>
      </c>
      <c r="BT56" s="103">
        <v>0</v>
      </c>
      <c r="BU56" s="103">
        <v>0</v>
      </c>
      <c r="BV56" s="103"/>
      <c r="BW56" s="103">
        <v>0</v>
      </c>
      <c r="BX56" s="103">
        <v>0</v>
      </c>
      <c r="BY56" s="103">
        <v>962994.18</v>
      </c>
      <c r="BZ56" s="103">
        <v>0</v>
      </c>
      <c r="CA56" s="103">
        <v>0.98444936797048554</v>
      </c>
    </row>
    <row r="57" spans="1:79" x14ac:dyDescent="0.2">
      <c r="R57" s="133"/>
      <c r="X57" s="27"/>
    </row>
  </sheetData>
  <mergeCells count="215">
    <mergeCell ref="BJ51:BL51"/>
    <mergeCell ref="BJ52:BL52"/>
    <mergeCell ref="BJ53:BL53"/>
    <mergeCell ref="BJ48:BL48"/>
    <mergeCell ref="BJ49:BL49"/>
    <mergeCell ref="BJ50:BL50"/>
    <mergeCell ref="BJ44:BL44"/>
    <mergeCell ref="BJ45:BL45"/>
    <mergeCell ref="BJ47:BL47"/>
    <mergeCell ref="BJ41:BL41"/>
    <mergeCell ref="BJ42:BL42"/>
    <mergeCell ref="BJ43:BL43"/>
    <mergeCell ref="BJ38:BL38"/>
    <mergeCell ref="BJ39:BL39"/>
    <mergeCell ref="BJ40:BL40"/>
    <mergeCell ref="BJ35:BL35"/>
    <mergeCell ref="BJ36:BL36"/>
    <mergeCell ref="BJ37:BL37"/>
    <mergeCell ref="BJ23:BL23"/>
    <mergeCell ref="BJ24:BL24"/>
    <mergeCell ref="BJ25:BL25"/>
    <mergeCell ref="BJ20:BL20"/>
    <mergeCell ref="BJ21:BL21"/>
    <mergeCell ref="BJ22:BL22"/>
    <mergeCell ref="X54:Z54"/>
    <mergeCell ref="BJ13:BL13"/>
    <mergeCell ref="BJ14:BL14"/>
    <mergeCell ref="BJ15:BL15"/>
    <mergeCell ref="BJ16:BL16"/>
    <mergeCell ref="BJ17:BL17"/>
    <mergeCell ref="BJ18:BL18"/>
    <mergeCell ref="BJ19:BL19"/>
    <mergeCell ref="AH13:AJ13"/>
    <mergeCell ref="BJ32:BL32"/>
    <mergeCell ref="BJ33:BL33"/>
    <mergeCell ref="BJ34:BL34"/>
    <mergeCell ref="BJ29:BL29"/>
    <mergeCell ref="BJ30:BL30"/>
    <mergeCell ref="BJ31:BL31"/>
    <mergeCell ref="BJ26:BL26"/>
    <mergeCell ref="BJ27:BL27"/>
    <mergeCell ref="BJ28:BL28"/>
    <mergeCell ref="N43:P43"/>
    <mergeCell ref="AH43:AJ43"/>
    <mergeCell ref="N44:P44"/>
    <mergeCell ref="AH44:AJ44"/>
    <mergeCell ref="N45:P45"/>
    <mergeCell ref="AH45:AJ45"/>
    <mergeCell ref="N40:P40"/>
    <mergeCell ref="AH40:AJ40"/>
    <mergeCell ref="N41:P41"/>
    <mergeCell ref="AH41:AJ41"/>
    <mergeCell ref="N42:P42"/>
    <mergeCell ref="AH42:AJ42"/>
    <mergeCell ref="N37:P37"/>
    <mergeCell ref="AH37:AJ37"/>
    <mergeCell ref="N38:P38"/>
    <mergeCell ref="AH38:AJ38"/>
    <mergeCell ref="N39:P39"/>
    <mergeCell ref="AH39:AJ39"/>
    <mergeCell ref="N34:P34"/>
    <mergeCell ref="AH34:AJ34"/>
    <mergeCell ref="N35:P35"/>
    <mergeCell ref="AH35:AJ35"/>
    <mergeCell ref="N36:P36"/>
    <mergeCell ref="AH36:AJ36"/>
    <mergeCell ref="N31:P31"/>
    <mergeCell ref="AH31:AJ31"/>
    <mergeCell ref="N32:P32"/>
    <mergeCell ref="AH32:AJ32"/>
    <mergeCell ref="N33:P33"/>
    <mergeCell ref="AH33:AJ33"/>
    <mergeCell ref="N28:P28"/>
    <mergeCell ref="AH28:AJ28"/>
    <mergeCell ref="N29:P29"/>
    <mergeCell ref="AH29:AJ29"/>
    <mergeCell ref="N30:P30"/>
    <mergeCell ref="AH30:AJ30"/>
    <mergeCell ref="N25:P25"/>
    <mergeCell ref="AH25:AJ25"/>
    <mergeCell ref="N26:P26"/>
    <mergeCell ref="AH26:AJ26"/>
    <mergeCell ref="N27:P27"/>
    <mergeCell ref="AH27:AJ27"/>
    <mergeCell ref="N22:P22"/>
    <mergeCell ref="AH22:AJ22"/>
    <mergeCell ref="N23:P23"/>
    <mergeCell ref="AH23:AJ23"/>
    <mergeCell ref="N24:P24"/>
    <mergeCell ref="AH24:AJ24"/>
    <mergeCell ref="N19:P19"/>
    <mergeCell ref="AH19:AJ19"/>
    <mergeCell ref="N20:P20"/>
    <mergeCell ref="AH20:AJ20"/>
    <mergeCell ref="N21:P21"/>
    <mergeCell ref="AH21:AJ21"/>
    <mergeCell ref="N16:P16"/>
    <mergeCell ref="AH16:AJ16"/>
    <mergeCell ref="N17:P17"/>
    <mergeCell ref="AH17:AJ17"/>
    <mergeCell ref="N18:P18"/>
    <mergeCell ref="AH18:AJ18"/>
    <mergeCell ref="Q1:T1"/>
    <mergeCell ref="Q2:T2"/>
    <mergeCell ref="Q3:T3"/>
    <mergeCell ref="Q4:T4"/>
    <mergeCell ref="Q5:T5"/>
    <mergeCell ref="N14:P14"/>
    <mergeCell ref="AH14:AJ14"/>
    <mergeCell ref="N15:P15"/>
    <mergeCell ref="AH15:AJ15"/>
    <mergeCell ref="Q6:T6"/>
    <mergeCell ref="C7:T7"/>
    <mergeCell ref="C8:T8"/>
    <mergeCell ref="C9:T9"/>
    <mergeCell ref="N13:P13"/>
    <mergeCell ref="BP56:BR56"/>
    <mergeCell ref="BN46:BP46"/>
    <mergeCell ref="BT46:BX46"/>
    <mergeCell ref="BN48:BP48"/>
    <mergeCell ref="BT48:BX48"/>
    <mergeCell ref="BN49:BP49"/>
    <mergeCell ref="BT49:BX49"/>
    <mergeCell ref="BN26:BP26"/>
    <mergeCell ref="BT26:BX26"/>
    <mergeCell ref="BN13:BP13"/>
    <mergeCell ref="BT13:BX13"/>
    <mergeCell ref="BN21:BP21"/>
    <mergeCell ref="BT21:BX21"/>
    <mergeCell ref="BN25:BP25"/>
    <mergeCell ref="BT25:BX25"/>
    <mergeCell ref="BN23:BP23"/>
    <mergeCell ref="BT23:BX23"/>
    <mergeCell ref="BN20:BP20"/>
    <mergeCell ref="BT20:BX20"/>
    <mergeCell ref="BN22:BP22"/>
    <mergeCell ref="BT22:BX22"/>
    <mergeCell ref="BN24:BP24"/>
    <mergeCell ref="BT24:BX24"/>
    <mergeCell ref="BN19:BP19"/>
    <mergeCell ref="BT19:BX19"/>
    <mergeCell ref="BN27:BP27"/>
    <mergeCell ref="BT27:BX27"/>
    <mergeCell ref="BN36:BP36"/>
    <mergeCell ref="BT36:BX36"/>
    <mergeCell ref="BN37:BP37"/>
    <mergeCell ref="BT37:BX37"/>
    <mergeCell ref="BN30:BP30"/>
    <mergeCell ref="BT30:BX30"/>
    <mergeCell ref="BN33:BP33"/>
    <mergeCell ref="BT33:BX33"/>
    <mergeCell ref="BN28:BP28"/>
    <mergeCell ref="BT28:BX28"/>
    <mergeCell ref="BN29:BP29"/>
    <mergeCell ref="BT29:BX29"/>
    <mergeCell ref="BN31:BP31"/>
    <mergeCell ref="BT31:BX31"/>
    <mergeCell ref="BN14:BP14"/>
    <mergeCell ref="BT14:BX14"/>
    <mergeCell ref="BN15:BP15"/>
    <mergeCell ref="BT15:BX15"/>
    <mergeCell ref="BN16:BP16"/>
    <mergeCell ref="BT16:BX16"/>
    <mergeCell ref="BN17:BP17"/>
    <mergeCell ref="BT17:BX17"/>
    <mergeCell ref="BN18:BP18"/>
    <mergeCell ref="BT18:BX18"/>
    <mergeCell ref="BN32:BP32"/>
    <mergeCell ref="BT32:BX32"/>
    <mergeCell ref="BN34:BP34"/>
    <mergeCell ref="BT34:BX34"/>
    <mergeCell ref="BN35:BP35"/>
    <mergeCell ref="BT35:BX35"/>
    <mergeCell ref="BN39:BP39"/>
    <mergeCell ref="BT39:BX39"/>
    <mergeCell ref="BN42:BP42"/>
    <mergeCell ref="BT42:BX42"/>
    <mergeCell ref="BN43:BP43"/>
    <mergeCell ref="BT43:BX43"/>
    <mergeCell ref="BN45:BP45"/>
    <mergeCell ref="BT45:BX45"/>
    <mergeCell ref="BN47:BP47"/>
    <mergeCell ref="BT47:BX47"/>
    <mergeCell ref="BN44:BP44"/>
    <mergeCell ref="BT44:BX44"/>
    <mergeCell ref="BN38:BP38"/>
    <mergeCell ref="BT38:BX38"/>
    <mergeCell ref="BN40:BP40"/>
    <mergeCell ref="BT40:BX40"/>
    <mergeCell ref="BN41:BP41"/>
    <mergeCell ref="BT41:BX41"/>
    <mergeCell ref="N46:P46"/>
    <mergeCell ref="AH46:AJ46"/>
    <mergeCell ref="BJ46:BL46"/>
    <mergeCell ref="BN50:BP50"/>
    <mergeCell ref="BT50:BX50"/>
    <mergeCell ref="BN52:BP52"/>
    <mergeCell ref="BT52:BX52"/>
    <mergeCell ref="BN54:BP54"/>
    <mergeCell ref="BT54:BX54"/>
    <mergeCell ref="BN51:BP51"/>
    <mergeCell ref="BT51:BX51"/>
    <mergeCell ref="BN53:BP53"/>
    <mergeCell ref="BT53:BX53"/>
    <mergeCell ref="N50:P50"/>
    <mergeCell ref="AH50:AJ50"/>
    <mergeCell ref="N51:P51"/>
    <mergeCell ref="AH51:AJ51"/>
    <mergeCell ref="N52:P52"/>
    <mergeCell ref="N47:P47"/>
    <mergeCell ref="AH47:AJ47"/>
    <mergeCell ref="N48:P48"/>
    <mergeCell ref="AH48:AJ48"/>
    <mergeCell ref="N49:P49"/>
    <mergeCell ref="AH49:AJ49"/>
  </mergeCells>
  <pageMargins left="0.59055118110236204" right="0.196850393700787" top="0" bottom="0" header="0.511811023622047" footer="0.511811023622047"/>
  <pageSetup paperSize="9" scale="91" fitToHeight="0" orientation="portrait" r:id="rId1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Бюджет_7</vt:lpstr>
      <vt:lpstr>Бюджет_7!Заголовки_для_печати</vt:lpstr>
      <vt:lpstr>Бюджет_7!Область_печати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</dc:creator>
  <cp:lastModifiedBy>fin1</cp:lastModifiedBy>
  <cp:lastPrinted>2025-12-29T11:46:50Z</cp:lastPrinted>
  <dcterms:created xsi:type="dcterms:W3CDTF">2022-07-05T02:05:00Z</dcterms:created>
  <dcterms:modified xsi:type="dcterms:W3CDTF">2025-12-29T11:46:52Z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1689405BB83645C9999DD950BE430466_12</vt:lpwstr>
  </property>
  <property fmtid="{D5CDD505-2E9C-101B-9397-08002B2CF9AE}" pid="3" name="KSOProductBuildVer">
    <vt:lpwstr>1049-12.2.0.19805</vt:lpwstr>
  </property>
</Properties>
</file>