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5 (2)" sheetId="1" r:id="rId1"/>
  </sheets>
  <definedNames>
    <definedName name="_xlnm.Print_Area" localSheetId="0">'5 (2)'!$A$1:$I$81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<sst xmlns="http://schemas.openxmlformats.org/spreadsheetml/2006/main" count="158" uniqueCount="139">
  <si>
    <t>Приложение №5</t>
  </si>
  <si>
    <t>к Решению Хурала представителей</t>
  </si>
  <si>
    <t xml:space="preserve"> от 27 декабря 2024г № 56    "О бюджете</t>
  </si>
  <si>
    <t xml:space="preserve">городского округа город Ак-Довурак  " на 2025 год </t>
  </si>
  <si>
    <t xml:space="preserve"> и на плановый период 2026-2027 годов</t>
  </si>
  <si>
    <t>Поступления доходов в бюджет городского округа город Ак-Довурак</t>
  </si>
  <si>
    <t>Республики Тыва на плановый период 2026-2027 годов</t>
  </si>
  <si>
    <t>Код бюджетной классификации РФ</t>
  </si>
  <si>
    <t>Наименование доходов</t>
  </si>
  <si>
    <t>(тыс.руб.)</t>
  </si>
  <si>
    <t>Плановый период (певонач)</t>
  </si>
  <si>
    <t>Плановый период</t>
  </si>
  <si>
    <t>Откл (+,-)</t>
  </si>
  <si>
    <t>2019 год</t>
  </si>
  <si>
    <t>2026 год</t>
  </si>
  <si>
    <t>2027 год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</si>
  <si>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</si>
  <si>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</si>
  <si>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</si>
  <si>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</si>
  <si>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</si>
  <si>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</si>
  <si>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</si>
  <si>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</si>
  <si>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</si>
  <si>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</si>
  <si>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</si>
  <si>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</si>
  <si>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</si>
  <si>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</si>
  <si>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</si>
  <si>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</si>
  <si>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</si>
  <si>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</si>
  <si>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</si>
  <si>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</si>
  <si>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</si>
  <si>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</si>
  <si>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</si>
  <si>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</si>
  <si>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</si>
  <si>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</si>
  <si>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</si>
  <si>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</si>
  <si>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</si>
  <si>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</si>
  <si>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</si>
  <si>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</si>
  <si>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</si>
  <si>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</si>
  <si>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</si>
  <si>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</si>
  <si>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</si>
  <si>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</si>
  <si>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</si>
  <si>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</si>
  <si>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</si>
  <si>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</si>
  <si>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</si>
  <si>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</si>
  <si>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</si>
  <si>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</si>
  <si>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</si>
  <si>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</si>
  <si>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</si>
  <si>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</si>
  <si>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</si>
  <si>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</si>
  <si>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</si>
  <si>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</si>
  <si>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</si>
  <si>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</si>
  <si>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t>000 1 00 00000 00 0000 000</t>
  </si>
  <si>
    <t>СОБСТВЕННЫЕ ДОХОДЫ:</t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</si>
  <si>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</si>
  <si>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</si>
  <si>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</si>
  <si>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</si>
  <si>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</si>
  <si>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</si>
  <si>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</si>
  <si>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</si>
  <si>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</si>
  <si>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</si>
  <si>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</si>
  <si>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</si>
  <si>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</si>
  <si>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на реализацию мероприятий по обеспечению жильем молодых семей на 2025-2026гг.</t>
  </si>
  <si>
    <t>000 2 02 25555 04 0000 150</t>
  </si>
  <si>
    <t>Субсидии на реализацию программ формирования современной городской среды</t>
  </si>
  <si>
    <t>000 2 02 29999 04 0000 150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</si>
  <si>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</si>
  <si>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местным бюджетам на софинансирование расходов по содержанию имущества образовательных учреждений</t>
  </si>
  <si>
    <t>Субсидий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2026 - 2027 годы</t>
  </si>
  <si>
    <t>000 2 02 30000 00 0000 150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</si>
  <si>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</si>
  <si>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</si>
  <si>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</si>
  <si>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</si>
  <si>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</si>
  <si>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</si>
  <si>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2025-2026 годы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</si>
  <si>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2025-2026 годы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</si>
  <si>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</si>
  <si>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</si>
  <si>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</si>
  <si>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</si>
  <si>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</si>
  <si>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</si>
  <si>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</si>
  <si>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</si>
  <si>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2025-2027 годы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</si>
  <si>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</si>
  <si>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</si>
  <si>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</si>
  <si>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</si>
  <si>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</si>
  <si>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</si>
  <si>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2026-2027</t>
  </si>
  <si>
    <t>000 2 02 35120 04 0000 150</t>
  </si>
  <si>
    <t>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2024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</si>
  <si>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</si>
  <si>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</si>
  <si>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000 2 02 35302 04 0000 150</t>
  </si>
  <si>
    <t>Субвенции на осуществление ежемесячных выплат на детей в возрасте от трех до семи лет включительно на 2022 год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</si>
  <si>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</si>
  <si>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</si>
  <si>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</si>
  <si>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</si>
  <si>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</si>
  <si>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</si>
  <si>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</si>
  <si>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000 2 02 45050 04 0000 150</t>
  </si>
  <si>
    <t xml:space="preserve">Иные  межбюджетные  трансферты  на  обеспечение  выплат  ежемесячного денежного вознаграждения советникам директоров по воспитанию и взаимодействию с  детскими общественными объединениями государственных  общеобразовательных организаций, профессиональных образовательных  организаций субъектов Российской  Федерации, города Байконура и федеральной  территории  "Сириус", муниципальных общеобразовательных  организаций  и профессиональных образовательных организаций 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</si>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</sst>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(* #\ ##0.00_);_(* \(#\ ##0.00\);_(* &quot;-&quot;??_);_(@_)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00"/>
    <numFmt numFmtId="181" formatCode="0.0"/>
    <numFmt numFmtId="182" formatCode="#\ ##0.00"/>
    <numFmt numFmtId="183" formatCode="#\ ##0.0"/>
    <numFmt numFmtId="184" formatCode="0.000"/>
    <numFmt numFmtId="185" formatCode="0.00000"/>
    <numFmt numFmtId="186" formatCode="#\ ##0"/>
  </numFmts>
  <fonts count="34">
    <font>
      <sz val="10"/>
      <name val="Arial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b/>
      <sz val="8"/>
      <name val="Times New Roman"/>
      <charset val="204"/>
    </font>
    <font>
      <sz val="10"/>
      <name val="Times New Roman Cyr"/>
      <charset val="204"/>
    </font>
    <font>
      <sz val="10"/>
      <color theme="1"/>
      <name val="Times New Roman"/>
      <charset val="204"/>
    </font>
    <font>
      <b/>
      <i/>
      <sz val="10"/>
      <name val="Times New Roman"/>
      <charset val="204"/>
    </font>
    <font>
      <sz val="10"/>
      <name val="Arial"/>
      <charset val="20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0"/>
      <name val="Arial Cyr"/>
      <charset val="134"/>
    </font>
    <font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11" fillId="0" borderId="0" applyFont="0" applyFill="0" applyBorder="0" applyAlignment="0" applyProtection="0"/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0"/>
    <xf numFmtId="0" fontId="33" fillId="0" borderId="0"/>
    <xf numFmtId="0" fontId="33" fillId="0" borderId="0"/>
  </cellStyleXfs>
  <cellXfs count="9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 wrapText="1"/>
    </xf>
    <xf numFmtId="181" fontId="1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/>
    </xf>
    <xf numFmtId="0" fontId="4" fillId="0" borderId="5" xfId="53" applyFont="1" applyBorder="1" applyAlignment="1">
      <alignment horizontal="center" vertical="center" wrapText="1"/>
    </xf>
    <xf numFmtId="0" fontId="5" fillId="0" borderId="5" xfId="53" applyFont="1" applyBorder="1" applyAlignment="1">
      <alignment vertical="top" wrapText="1"/>
    </xf>
    <xf numFmtId="0" fontId="3" fillId="0" borderId="5" xfId="53" applyFont="1" applyBorder="1" applyAlignment="1">
      <alignment horizontal="center" vertical="center" wrapText="1"/>
    </xf>
    <xf numFmtId="0" fontId="6" fillId="0" borderId="5" xfId="53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81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81" fontId="2" fillId="2" borderId="5" xfId="0" applyNumberFormat="1" applyFont="1" applyFill="1" applyBorder="1" applyAlignment="1">
      <alignment horizontal="center" vertical="center" wrapText="1"/>
    </xf>
    <xf numFmtId="181" fontId="2" fillId="2" borderId="5" xfId="0" applyNumberFormat="1" applyFont="1" applyFill="1" applyBorder="1"/>
    <xf numFmtId="2" fontId="2" fillId="0" borderId="5" xfId="1" applyNumberFormat="1" applyFont="1" applyFill="1" applyBorder="1" applyAlignment="1">
      <alignment horizontal="center" vertical="center" wrapText="1"/>
    </xf>
    <xf numFmtId="181" fontId="2" fillId="0" borderId="5" xfId="1" applyNumberFormat="1" applyFont="1" applyFill="1" applyBorder="1" applyAlignment="1">
      <alignment horizontal="center" vertical="center" wrapText="1"/>
    </xf>
    <xf numFmtId="181" fontId="2" fillId="0" borderId="5" xfId="0" applyNumberFormat="1" applyFont="1" applyBorder="1"/>
    <xf numFmtId="0" fontId="3" fillId="0" borderId="0" xfId="53" applyFont="1" applyAlignment="1">
      <alignment horizontal="center" vertical="center" wrapText="1"/>
    </xf>
    <xf numFmtId="182" fontId="1" fillId="0" borderId="5" xfId="0" applyNumberFormat="1" applyFont="1" applyBorder="1" applyAlignment="1">
      <alignment horizontal="center" vertical="center"/>
    </xf>
    <xf numFmtId="183" fontId="1" fillId="0" borderId="5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4" fontId="2" fillId="0" borderId="5" xfId="0" applyNumberFormat="1" applyFont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left" vertical="center" wrapText="1"/>
    </xf>
    <xf numFmtId="184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justify" vertical="center" wrapText="1"/>
    </xf>
    <xf numFmtId="183" fontId="1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183" fontId="1" fillId="0" borderId="5" xfId="5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85" fontId="1" fillId="0" borderId="5" xfId="0" applyNumberFormat="1" applyFont="1" applyBorder="1" applyAlignment="1">
      <alignment horizontal="center" vertical="center"/>
    </xf>
    <xf numFmtId="183" fontId="8" fillId="0" borderId="5" xfId="51" applyNumberFormat="1" applyFont="1" applyBorder="1" applyAlignment="1">
      <alignment horizontal="center" vertical="center" wrapText="1"/>
    </xf>
    <xf numFmtId="181" fontId="8" fillId="0" borderId="5" xfId="51" applyNumberFormat="1" applyFont="1" applyBorder="1" applyAlignment="1">
      <alignment horizontal="center" vertical="center" wrapText="1"/>
    </xf>
    <xf numFmtId="183" fontId="9" fillId="0" borderId="5" xfId="0" applyNumberFormat="1" applyFont="1" applyBorder="1" applyAlignment="1">
      <alignment horizontal="center" vertical="center"/>
    </xf>
    <xf numFmtId="181" fontId="9" fillId="0" borderId="5" xfId="0" applyNumberFormat="1" applyFont="1" applyBorder="1" applyAlignment="1">
      <alignment horizontal="center" vertical="center"/>
    </xf>
    <xf numFmtId="181" fontId="1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81" fontId="1" fillId="0" borderId="5" xfId="49" applyNumberFormat="1" applyFont="1" applyBorder="1" applyAlignment="1">
      <alignment horizontal="center" vertical="center" wrapText="1"/>
    </xf>
    <xf numFmtId="181" fontId="1" fillId="0" borderId="0" xfId="0" applyNumberFormat="1" applyFont="1"/>
    <xf numFmtId="181" fontId="1" fillId="0" borderId="5" xfId="49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 wrapText="1"/>
    </xf>
    <xf numFmtId="18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81" fontId="1" fillId="0" borderId="4" xfId="0" applyNumberFormat="1" applyFont="1" applyBorder="1" applyAlignment="1">
      <alignment horizontal="center" vertical="center"/>
    </xf>
    <xf numFmtId="181" fontId="1" fillId="4" borderId="5" xfId="0" applyNumberFormat="1" applyFont="1" applyFill="1" applyBorder="1" applyAlignment="1">
      <alignment horizontal="center" vertical="center"/>
    </xf>
    <xf numFmtId="181" fontId="1" fillId="0" borderId="5" xfId="52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81" fontId="2" fillId="0" borderId="4" xfId="0" applyNumberFormat="1" applyFont="1" applyBorder="1" applyAlignment="1">
      <alignment horizontal="center" vertical="center"/>
    </xf>
    <xf numFmtId="185" fontId="1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181" fontId="10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184" fontId="2" fillId="2" borderId="5" xfId="0" applyNumberFormat="1" applyFont="1" applyFill="1" applyBorder="1" applyAlignment="1">
      <alignment horizontal="center" vertical="center"/>
    </xf>
    <xf numFmtId="181" fontId="2" fillId="2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2" xfId="50"/>
    <cellStyle name="Обычный_Bud-2000" xfId="51"/>
    <cellStyle name="Обычный_военкомат-2" xfId="52"/>
    <cellStyle name="Обычный_республиканский  2005 г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K82"/>
  <sheetViews>
    <sheetView tabSelected="1" view="pageBreakPreview" zoomScale="85" zoomScaleNormal="100" workbookViewId="0">
      <selection activeCell="B12" sqref="B12"/>
    </sheetView>
  </sheetViews>
  <sheetFormatPr defaultColWidth="8.85714285714286" defaultRowHeight="12.75"/>
  <cols>
    <col min="1" max="1" width="25.2857142857143" style="3" customWidth="1"/>
    <col min="2" max="2" width="72.2857142857143" style="4" customWidth="1"/>
    <col min="3" max="3" width="10.2857142857143" style="5" hidden="1" customWidth="1"/>
    <col min="4" max="4" width="12.7142857142857" style="6" hidden="1" customWidth="1"/>
    <col min="5" max="5" width="12.8571428571429" style="6" hidden="1" customWidth="1"/>
    <col min="6" max="6" width="17.1428571428571" style="7" customWidth="1"/>
    <col min="7" max="7" width="16.5714285714286" style="7" customWidth="1"/>
    <col min="8" max="8" width="11.8571428571429" style="8" hidden="1" customWidth="1"/>
    <col min="9" max="9" width="12" style="8" hidden="1" customWidth="1"/>
    <col min="10" max="16384" width="8.85714285714286" style="8"/>
  </cols>
  <sheetData>
    <row r="1" ht="12" customHeight="1" spans="2:9">
      <c r="B1" s="9" t="s">
        <v>0</v>
      </c>
      <c r="C1" s="9"/>
      <c r="D1" s="9"/>
      <c r="E1" s="9"/>
      <c r="F1" s="10"/>
      <c r="G1" s="10"/>
      <c r="H1" s="11"/>
      <c r="I1" s="11"/>
    </row>
    <row r="2" ht="12" customHeight="1" spans="2:7">
      <c r="B2" s="12" t="s">
        <v>1</v>
      </c>
      <c r="C2" s="12"/>
      <c r="D2" s="12"/>
      <c r="E2" s="12"/>
      <c r="F2" s="5"/>
      <c r="G2" s="5"/>
    </row>
    <row r="3" ht="12" customHeight="1" spans="2:7">
      <c r="B3" s="12" t="s">
        <v>2</v>
      </c>
      <c r="C3" s="12"/>
      <c r="D3" s="12"/>
      <c r="E3" s="12"/>
      <c r="F3" s="5"/>
      <c r="G3" s="5"/>
    </row>
    <row r="4" ht="12" customHeight="1" spans="2:7">
      <c r="B4" s="12" t="s">
        <v>3</v>
      </c>
      <c r="C4" s="12"/>
      <c r="D4" s="12"/>
      <c r="E4" s="12"/>
      <c r="F4" s="5"/>
      <c r="G4" s="5"/>
    </row>
    <row r="5" ht="12" customHeight="1" spans="2:7">
      <c r="B5" s="12" t="s">
        <v>4</v>
      </c>
      <c r="C5" s="12"/>
      <c r="D5" s="12"/>
      <c r="E5" s="12"/>
      <c r="F5" s="5"/>
      <c r="G5" s="5"/>
    </row>
    <row r="6" spans="1:3">
      <c r="A6" s="10"/>
      <c r="B6" s="10"/>
      <c r="C6" s="10"/>
    </row>
    <row r="7" customHeight="1" spans="1:3">
      <c r="A7" s="10" t="s">
        <v>5</v>
      </c>
      <c r="B7" s="10"/>
      <c r="C7" s="10"/>
    </row>
    <row r="8" customHeight="1" spans="1:3">
      <c r="A8" s="10" t="s">
        <v>6</v>
      </c>
      <c r="B8" s="10"/>
      <c r="C8" s="10"/>
    </row>
    <row r="9" ht="19.5" customHeight="1" spans="1:9">
      <c r="A9" s="13" t="s">
        <v>7</v>
      </c>
      <c r="B9" s="14" t="s">
        <v>8</v>
      </c>
      <c r="C9" s="5" t="s">
        <v>9</v>
      </c>
      <c r="D9" s="15" t="s">
        <v>10</v>
      </c>
      <c r="E9" s="16"/>
      <c r="F9" s="15" t="s">
        <v>11</v>
      </c>
      <c r="G9" s="16"/>
      <c r="H9" s="15" t="s">
        <v>12</v>
      </c>
      <c r="I9" s="16"/>
    </row>
    <row r="10" ht="26.25" customHeight="1" spans="1:9">
      <c r="A10" s="17"/>
      <c r="B10" s="18"/>
      <c r="C10" s="19" t="s">
        <v>13</v>
      </c>
      <c r="D10" s="20" t="s">
        <v>14</v>
      </c>
      <c r="E10" s="20" t="s">
        <v>15</v>
      </c>
      <c r="F10" s="21" t="s">
        <v>14</v>
      </c>
      <c r="G10" s="21" t="s">
        <v>15</v>
      </c>
      <c r="H10" s="22" t="s">
        <v>14</v>
      </c>
      <c r="I10" s="22" t="s">
        <v>15</v>
      </c>
    </row>
    <row r="11" ht="17.25" customHeight="1" spans="1:9">
      <c r="A11" s="23"/>
      <c r="B11" s="24" t="s">
        <v>16</v>
      </c>
      <c r="C11" s="25" t="e">
        <f>SUM(C12+C16+C20+C25+G2+C14)</f>
        <v>#REF!</v>
      </c>
      <c r="D11" s="26">
        <f>SUM(D12+D16+D20+D25+H2+D14)</f>
        <v>59075</v>
      </c>
      <c r="E11" s="26">
        <f>SUM(E12+E16+E20+E25+I2+E14)</f>
        <v>68896</v>
      </c>
      <c r="F11" s="26">
        <f>SUM(F12+F16+F20+F25+J2+F14)</f>
        <v>59075</v>
      </c>
      <c r="G11" s="26">
        <f>SUM(G12+G16+G20+G25+K2+G14)</f>
        <v>68896</v>
      </c>
      <c r="H11" s="27">
        <f>F11-D11</f>
        <v>0</v>
      </c>
      <c r="I11" s="27">
        <f>G11-E11</f>
        <v>0</v>
      </c>
    </row>
    <row r="12" ht="16.5" customHeight="1" spans="1:9">
      <c r="A12" s="23" t="s">
        <v>17</v>
      </c>
      <c r="B12" s="24" t="s">
        <v>18</v>
      </c>
      <c r="C12" s="25">
        <f>SUM(C13)</f>
        <v>18478</v>
      </c>
      <c r="D12" s="26">
        <f>SUM(D13)</f>
        <v>41152</v>
      </c>
      <c r="E12" s="26">
        <f>SUM(E13)</f>
        <v>48697</v>
      </c>
      <c r="F12" s="26">
        <f>SUM(F13)</f>
        <v>41152</v>
      </c>
      <c r="G12" s="26">
        <f>SUM(G13)</f>
        <v>48697</v>
      </c>
      <c r="H12" s="27">
        <f t="shared" ref="H12:I75" si="0">F12-D12</f>
        <v>0</v>
      </c>
      <c r="I12" s="27">
        <f t="shared" si="0"/>
        <v>0</v>
      </c>
    </row>
    <row r="13" ht="17.25" customHeight="1" spans="1:9">
      <c r="A13" s="23" t="s">
        <v>19</v>
      </c>
      <c r="B13" s="24" t="s">
        <v>20</v>
      </c>
      <c r="C13" s="28">
        <v>18478</v>
      </c>
      <c r="D13" s="29">
        <v>41152</v>
      </c>
      <c r="E13" s="29">
        <v>48697</v>
      </c>
      <c r="F13" s="29">
        <v>41152</v>
      </c>
      <c r="G13" s="29">
        <v>48697</v>
      </c>
      <c r="H13" s="27">
        <f t="shared" si="0"/>
        <v>0</v>
      </c>
      <c r="I13" s="27">
        <f t="shared" si="0"/>
        <v>0</v>
      </c>
    </row>
    <row r="14" ht="32.25" customHeight="1" spans="1:9">
      <c r="A14" s="30" t="s">
        <v>21</v>
      </c>
      <c r="B14" s="31" t="s">
        <v>22</v>
      </c>
      <c r="C14" s="28">
        <f>C15</f>
        <v>1299</v>
      </c>
      <c r="D14" s="29">
        <f>D15</f>
        <v>2205</v>
      </c>
      <c r="E14" s="29">
        <f>E15</f>
        <v>2972</v>
      </c>
      <c r="F14" s="29">
        <f>F15</f>
        <v>2205</v>
      </c>
      <c r="G14" s="29">
        <f>G15</f>
        <v>2972</v>
      </c>
      <c r="H14" s="27">
        <f t="shared" si="0"/>
        <v>0</v>
      </c>
      <c r="I14" s="27">
        <f t="shared" si="0"/>
        <v>0</v>
      </c>
    </row>
    <row r="15" ht="31.5" customHeight="1" spans="1:9">
      <c r="A15" s="32" t="s">
        <v>23</v>
      </c>
      <c r="B15" s="33" t="s">
        <v>24</v>
      </c>
      <c r="C15" s="34">
        <v>1299</v>
      </c>
      <c r="D15" s="35">
        <v>2205</v>
      </c>
      <c r="E15" s="35">
        <v>2972</v>
      </c>
      <c r="F15" s="35">
        <v>2205</v>
      </c>
      <c r="G15" s="35">
        <v>2972</v>
      </c>
      <c r="H15" s="27">
        <f t="shared" si="0"/>
        <v>0</v>
      </c>
      <c r="I15" s="27">
        <f t="shared" si="0"/>
        <v>0</v>
      </c>
    </row>
    <row r="16" spans="1:9">
      <c r="A16" s="23" t="s">
        <v>25</v>
      </c>
      <c r="B16" s="24" t="s">
        <v>26</v>
      </c>
      <c r="C16" s="25" t="e">
        <f>C17+C18+#REF!</f>
        <v>#REF!</v>
      </c>
      <c r="D16" s="26">
        <f>D17+D18+D19</f>
        <v>8127</v>
      </c>
      <c r="E16" s="26">
        <f>E17+E18+E19</f>
        <v>8943</v>
      </c>
      <c r="F16" s="26">
        <f>F17+F18+F19</f>
        <v>8127</v>
      </c>
      <c r="G16" s="26">
        <f>G17+G18+G19</f>
        <v>8943</v>
      </c>
      <c r="H16" s="27">
        <f t="shared" si="0"/>
        <v>0</v>
      </c>
      <c r="I16" s="27">
        <f t="shared" si="0"/>
        <v>0</v>
      </c>
    </row>
    <row r="17" spans="1:9">
      <c r="A17" s="36" t="s">
        <v>27</v>
      </c>
      <c r="B17" s="37" t="s">
        <v>28</v>
      </c>
      <c r="C17" s="38">
        <v>7537</v>
      </c>
      <c r="D17" s="39">
        <v>6611</v>
      </c>
      <c r="E17" s="39">
        <v>7206</v>
      </c>
      <c r="F17" s="39">
        <v>6611</v>
      </c>
      <c r="G17" s="39">
        <v>7206</v>
      </c>
      <c r="H17" s="27">
        <f t="shared" si="0"/>
        <v>0</v>
      </c>
      <c r="I17" s="27">
        <f t="shared" si="0"/>
        <v>0</v>
      </c>
    </row>
    <row r="18" spans="1:9">
      <c r="A18" s="40" t="s">
        <v>29</v>
      </c>
      <c r="B18" s="37" t="s">
        <v>30</v>
      </c>
      <c r="C18" s="38">
        <v>28</v>
      </c>
      <c r="D18" s="39">
        <v>98</v>
      </c>
      <c r="E18" s="39">
        <v>107</v>
      </c>
      <c r="F18" s="39">
        <v>98</v>
      </c>
      <c r="G18" s="39">
        <v>107</v>
      </c>
      <c r="H18" s="27">
        <f t="shared" si="0"/>
        <v>0</v>
      </c>
      <c r="I18" s="27">
        <f t="shared" si="0"/>
        <v>0</v>
      </c>
    </row>
    <row r="19" spans="1:9">
      <c r="A19" s="36" t="s">
        <v>31</v>
      </c>
      <c r="B19" s="8" t="s">
        <v>32</v>
      </c>
      <c r="C19" s="41">
        <v>631</v>
      </c>
      <c r="D19" s="35">
        <v>1418</v>
      </c>
      <c r="E19" s="35">
        <v>1630</v>
      </c>
      <c r="F19" s="35">
        <v>1418</v>
      </c>
      <c r="G19" s="35">
        <v>1630</v>
      </c>
      <c r="H19" s="27">
        <f t="shared" si="0"/>
        <v>0</v>
      </c>
      <c r="I19" s="27">
        <f t="shared" si="0"/>
        <v>0</v>
      </c>
    </row>
    <row r="20" ht="16.5" customHeight="1" spans="1:9">
      <c r="A20" s="23" t="s">
        <v>33</v>
      </c>
      <c r="B20" s="24" t="s">
        <v>34</v>
      </c>
      <c r="C20" s="25">
        <f>SUM(C21:C24)</f>
        <v>2910</v>
      </c>
      <c r="D20" s="26">
        <f>D21+D22</f>
        <v>4072</v>
      </c>
      <c r="E20" s="26">
        <f>E21+E22</f>
        <v>4290</v>
      </c>
      <c r="F20" s="26">
        <f>F21+F22</f>
        <v>4072</v>
      </c>
      <c r="G20" s="26">
        <f>G21+G22</f>
        <v>4290</v>
      </c>
      <c r="H20" s="27">
        <f t="shared" si="0"/>
        <v>0</v>
      </c>
      <c r="I20" s="27">
        <f t="shared" si="0"/>
        <v>0</v>
      </c>
    </row>
    <row r="21" spans="1:9">
      <c r="A21" s="36" t="s">
        <v>35</v>
      </c>
      <c r="B21" s="37" t="s">
        <v>36</v>
      </c>
      <c r="C21" s="38">
        <v>1220</v>
      </c>
      <c r="D21" s="39">
        <v>2001</v>
      </c>
      <c r="E21" s="39">
        <v>2141</v>
      </c>
      <c r="F21" s="39">
        <v>2001</v>
      </c>
      <c r="G21" s="39">
        <v>2141</v>
      </c>
      <c r="H21" s="27">
        <f t="shared" si="0"/>
        <v>0</v>
      </c>
      <c r="I21" s="27">
        <f t="shared" si="0"/>
        <v>0</v>
      </c>
    </row>
    <row r="22" spans="1:9">
      <c r="A22" s="36" t="s">
        <v>37</v>
      </c>
      <c r="B22" s="24" t="s">
        <v>38</v>
      </c>
      <c r="C22" s="42"/>
      <c r="D22" s="26">
        <f>D23+D24</f>
        <v>2071</v>
      </c>
      <c r="E22" s="26">
        <f>E23+E24</f>
        <v>2149</v>
      </c>
      <c r="F22" s="26">
        <f>F23+F24</f>
        <v>2071</v>
      </c>
      <c r="G22" s="26">
        <f>G23+G24</f>
        <v>2149</v>
      </c>
      <c r="H22" s="27">
        <f t="shared" si="0"/>
        <v>0</v>
      </c>
      <c r="I22" s="27">
        <f t="shared" si="0"/>
        <v>0</v>
      </c>
    </row>
    <row r="23" spans="1:9">
      <c r="A23" s="36" t="s">
        <v>39</v>
      </c>
      <c r="B23" s="43" t="s">
        <v>40</v>
      </c>
      <c r="C23" s="42"/>
      <c r="D23" s="39">
        <v>612</v>
      </c>
      <c r="E23" s="39">
        <v>631</v>
      </c>
      <c r="F23" s="39">
        <v>612</v>
      </c>
      <c r="G23" s="39">
        <v>631</v>
      </c>
      <c r="H23" s="27">
        <f t="shared" si="0"/>
        <v>0</v>
      </c>
      <c r="I23" s="27">
        <f t="shared" si="0"/>
        <v>0</v>
      </c>
    </row>
    <row r="24" spans="1:9">
      <c r="A24" s="36" t="s">
        <v>41</v>
      </c>
      <c r="B24" s="43" t="s">
        <v>42</v>
      </c>
      <c r="C24" s="38">
        <v>1690</v>
      </c>
      <c r="D24" s="39">
        <v>1459</v>
      </c>
      <c r="E24" s="39">
        <v>1518</v>
      </c>
      <c r="F24" s="39">
        <v>1459</v>
      </c>
      <c r="G24" s="39">
        <v>1518</v>
      </c>
      <c r="H24" s="27">
        <f t="shared" si="0"/>
        <v>0</v>
      </c>
      <c r="I24" s="27">
        <f t="shared" si="0"/>
        <v>0</v>
      </c>
    </row>
    <row r="25" spans="1:9">
      <c r="A25" s="23" t="s">
        <v>43</v>
      </c>
      <c r="B25" s="24" t="s">
        <v>44</v>
      </c>
      <c r="C25" s="28">
        <v>350</v>
      </c>
      <c r="D25" s="29">
        <v>3519</v>
      </c>
      <c r="E25" s="29">
        <v>3994</v>
      </c>
      <c r="F25" s="29">
        <v>3519</v>
      </c>
      <c r="G25" s="29">
        <v>3994</v>
      </c>
      <c r="H25" s="27">
        <f t="shared" si="0"/>
        <v>0</v>
      </c>
      <c r="I25" s="27">
        <f t="shared" si="0"/>
        <v>0</v>
      </c>
    </row>
    <row r="26" ht="13.5" hidden="1" customHeight="1" spans="1:9">
      <c r="A26" s="23" t="s">
        <v>45</v>
      </c>
      <c r="B26" s="24" t="s">
        <v>46</v>
      </c>
      <c r="C26" s="25"/>
      <c r="D26" s="26"/>
      <c r="E26" s="26"/>
      <c r="F26" s="26"/>
      <c r="G26" s="26"/>
      <c r="H26" s="27">
        <f t="shared" si="0"/>
        <v>0</v>
      </c>
      <c r="I26" s="27">
        <f t="shared" si="0"/>
        <v>0</v>
      </c>
    </row>
    <row r="27" spans="1:9">
      <c r="A27" s="23"/>
      <c r="B27" s="24" t="s">
        <v>47</v>
      </c>
      <c r="C27" s="25">
        <f>SUM(C28+C32+C38+C34+C36+C39)</f>
        <v>4905</v>
      </c>
      <c r="D27" s="26">
        <f>SUM(D28+D32+D38+D34+D36+D39)</f>
        <v>5477</v>
      </c>
      <c r="E27" s="26">
        <f>SUM(E28+E32+E38+E34+E36+E39)</f>
        <v>5720</v>
      </c>
      <c r="F27" s="26">
        <f>SUM(F28+F32+F38+F34+F36+F39)</f>
        <v>5477</v>
      </c>
      <c r="G27" s="26">
        <f>SUM(G28+G32+G38+G34+G36+G39)</f>
        <v>5720</v>
      </c>
      <c r="H27" s="27">
        <f t="shared" si="0"/>
        <v>0</v>
      </c>
      <c r="I27" s="27">
        <f t="shared" si="0"/>
        <v>0</v>
      </c>
    </row>
    <row r="28" ht="25.5" spans="1:9">
      <c r="A28" s="23" t="s">
        <v>48</v>
      </c>
      <c r="B28" s="24" t="s">
        <v>49</v>
      </c>
      <c r="C28" s="25">
        <f>SUM(C29+C31)</f>
        <v>4147</v>
      </c>
      <c r="D28" s="26">
        <f>SUM(D29+D31)</f>
        <v>3636</v>
      </c>
      <c r="E28" s="26">
        <f>SUM(E29+E31)</f>
        <v>3756</v>
      </c>
      <c r="F28" s="26">
        <f>SUM(F29+F31)</f>
        <v>3636</v>
      </c>
      <c r="G28" s="26">
        <f>SUM(G29+G31)</f>
        <v>3756</v>
      </c>
      <c r="H28" s="27">
        <f t="shared" si="0"/>
        <v>0</v>
      </c>
      <c r="I28" s="27">
        <f t="shared" si="0"/>
        <v>0</v>
      </c>
    </row>
    <row r="29" ht="25.5" hidden="1" spans="1:9">
      <c r="A29" s="36" t="s">
        <v>50</v>
      </c>
      <c r="B29" s="37" t="s">
        <v>51</v>
      </c>
      <c r="C29" s="42">
        <f>C30</f>
        <v>2518</v>
      </c>
      <c r="D29" s="39">
        <f>D30</f>
        <v>1188</v>
      </c>
      <c r="E29" s="39">
        <f>E30</f>
        <v>1259</v>
      </c>
      <c r="F29" s="39">
        <f>F30</f>
        <v>1188</v>
      </c>
      <c r="G29" s="39">
        <f>G30</f>
        <v>1259</v>
      </c>
      <c r="H29" s="27">
        <f t="shared" si="0"/>
        <v>0</v>
      </c>
      <c r="I29" s="27">
        <f t="shared" si="0"/>
        <v>0</v>
      </c>
    </row>
    <row r="30" ht="24" customHeight="1" spans="1:9">
      <c r="A30" s="36" t="s">
        <v>52</v>
      </c>
      <c r="B30" s="4" t="s">
        <v>53</v>
      </c>
      <c r="C30" s="38">
        <v>2518</v>
      </c>
      <c r="D30" s="39">
        <v>1188</v>
      </c>
      <c r="E30" s="39">
        <v>1259</v>
      </c>
      <c r="F30" s="39">
        <v>1188</v>
      </c>
      <c r="G30" s="39">
        <v>1259</v>
      </c>
      <c r="H30" s="27">
        <f t="shared" si="0"/>
        <v>0</v>
      </c>
      <c r="I30" s="27">
        <f t="shared" si="0"/>
        <v>0</v>
      </c>
    </row>
    <row r="31" ht="51" spans="1:9">
      <c r="A31" s="36" t="s">
        <v>54</v>
      </c>
      <c r="B31" s="37" t="s">
        <v>55</v>
      </c>
      <c r="C31" s="38">
        <v>1629</v>
      </c>
      <c r="D31" s="39">
        <v>2448</v>
      </c>
      <c r="E31" s="39">
        <v>2497</v>
      </c>
      <c r="F31" s="39">
        <v>2448</v>
      </c>
      <c r="G31" s="39">
        <v>2497</v>
      </c>
      <c r="H31" s="27">
        <f t="shared" si="0"/>
        <v>0</v>
      </c>
      <c r="I31" s="27">
        <f t="shared" si="0"/>
        <v>0</v>
      </c>
    </row>
    <row r="32" ht="14.25" customHeight="1" spans="1:9">
      <c r="A32" s="23" t="s">
        <v>56</v>
      </c>
      <c r="B32" s="24" t="s">
        <v>57</v>
      </c>
      <c r="C32" s="25">
        <f>C33</f>
        <v>258</v>
      </c>
      <c r="D32" s="26">
        <f>D33</f>
        <v>160</v>
      </c>
      <c r="E32" s="26">
        <f>E33</f>
        <v>258</v>
      </c>
      <c r="F32" s="26">
        <f>F33</f>
        <v>160</v>
      </c>
      <c r="G32" s="26">
        <f>G33</f>
        <v>258</v>
      </c>
      <c r="H32" s="27">
        <f t="shared" si="0"/>
        <v>0</v>
      </c>
      <c r="I32" s="27">
        <f t="shared" si="0"/>
        <v>0</v>
      </c>
    </row>
    <row r="33" customHeight="1" spans="1:9">
      <c r="A33" s="36" t="s">
        <v>58</v>
      </c>
      <c r="B33" s="37" t="s">
        <v>59</v>
      </c>
      <c r="C33" s="38">
        <v>258</v>
      </c>
      <c r="D33" s="39">
        <v>160</v>
      </c>
      <c r="E33" s="39">
        <v>258</v>
      </c>
      <c r="F33" s="39">
        <v>160</v>
      </c>
      <c r="G33" s="39">
        <v>258</v>
      </c>
      <c r="H33" s="27">
        <f t="shared" si="0"/>
        <v>0</v>
      </c>
      <c r="I33" s="27">
        <f t="shared" si="0"/>
        <v>0</v>
      </c>
    </row>
    <row r="34" ht="24.75" hidden="1" customHeight="1" spans="1:9">
      <c r="A34" s="23" t="s">
        <v>60</v>
      </c>
      <c r="B34" s="24" t="s">
        <v>61</v>
      </c>
      <c r="C34" s="25">
        <f>C35</f>
        <v>62</v>
      </c>
      <c r="D34" s="26">
        <f>D35</f>
        <v>0</v>
      </c>
      <c r="E34" s="26">
        <f>E35</f>
        <v>0</v>
      </c>
      <c r="F34" s="26">
        <f>F35</f>
        <v>0</v>
      </c>
      <c r="G34" s="26">
        <f>G35</f>
        <v>0</v>
      </c>
      <c r="H34" s="27">
        <f t="shared" si="0"/>
        <v>0</v>
      </c>
      <c r="I34" s="27">
        <f t="shared" si="0"/>
        <v>0</v>
      </c>
    </row>
    <row r="35" ht="24.75" hidden="1" customHeight="1" spans="1:9">
      <c r="A35" s="40" t="s">
        <v>62</v>
      </c>
      <c r="B35" s="37" t="s">
        <v>63</v>
      </c>
      <c r="C35" s="42">
        <v>62</v>
      </c>
      <c r="D35" s="39">
        <v>0</v>
      </c>
      <c r="E35" s="39"/>
      <c r="F35" s="39">
        <v>0</v>
      </c>
      <c r="G35" s="39"/>
      <c r="H35" s="27">
        <f t="shared" si="0"/>
        <v>0</v>
      </c>
      <c r="I35" s="27">
        <f t="shared" si="0"/>
        <v>0</v>
      </c>
    </row>
    <row r="36" ht="15.75" customHeight="1" spans="1:9">
      <c r="A36" s="23" t="s">
        <v>64</v>
      </c>
      <c r="B36" s="24" t="s">
        <v>65</v>
      </c>
      <c r="C36" s="25">
        <f>C37</f>
        <v>110</v>
      </c>
      <c r="D36" s="26">
        <f>D37</f>
        <v>863</v>
      </c>
      <c r="E36" s="26">
        <f>E37</f>
        <v>898</v>
      </c>
      <c r="F36" s="26">
        <f>F37</f>
        <v>863</v>
      </c>
      <c r="G36" s="26">
        <f>G37</f>
        <v>898</v>
      </c>
      <c r="H36" s="27">
        <f t="shared" si="0"/>
        <v>0</v>
      </c>
      <c r="I36" s="27">
        <f t="shared" si="0"/>
        <v>0</v>
      </c>
    </row>
    <row r="37" ht="35.25" customHeight="1" spans="1:9">
      <c r="A37" s="40" t="s">
        <v>66</v>
      </c>
      <c r="B37" s="37" t="s">
        <v>67</v>
      </c>
      <c r="C37" s="38">
        <v>110</v>
      </c>
      <c r="D37" s="39">
        <v>863</v>
      </c>
      <c r="E37" s="39">
        <v>898</v>
      </c>
      <c r="F37" s="39">
        <v>863</v>
      </c>
      <c r="G37" s="39">
        <v>898</v>
      </c>
      <c r="H37" s="27">
        <f t="shared" si="0"/>
        <v>0</v>
      </c>
      <c r="I37" s="27">
        <f t="shared" si="0"/>
        <v>0</v>
      </c>
    </row>
    <row r="38" customHeight="1" spans="1:9">
      <c r="A38" s="23" t="s">
        <v>68</v>
      </c>
      <c r="B38" s="24" t="s">
        <v>69</v>
      </c>
      <c r="C38" s="28">
        <v>308</v>
      </c>
      <c r="D38" s="29">
        <v>714</v>
      </c>
      <c r="E38" s="29">
        <v>700</v>
      </c>
      <c r="F38" s="29">
        <v>714</v>
      </c>
      <c r="G38" s="29">
        <v>700</v>
      </c>
      <c r="H38" s="27">
        <f t="shared" si="0"/>
        <v>0</v>
      </c>
      <c r="I38" s="27">
        <f t="shared" si="0"/>
        <v>0</v>
      </c>
    </row>
    <row r="39" customHeight="1" spans="1:9">
      <c r="A39" s="44" t="s">
        <v>70</v>
      </c>
      <c r="B39" s="37" t="s">
        <v>71</v>
      </c>
      <c r="C39" s="42">
        <v>20</v>
      </c>
      <c r="D39" s="39">
        <v>104</v>
      </c>
      <c r="E39" s="39">
        <v>108</v>
      </c>
      <c r="F39" s="39">
        <v>104</v>
      </c>
      <c r="G39" s="39">
        <v>108</v>
      </c>
      <c r="H39" s="27">
        <f t="shared" si="0"/>
        <v>0</v>
      </c>
      <c r="I39" s="27">
        <f t="shared" si="0"/>
        <v>0</v>
      </c>
    </row>
    <row r="40" s="1" customFormat="1" ht="13.5" customHeight="1" spans="1:9">
      <c r="A40" s="45" t="s">
        <v>72</v>
      </c>
      <c r="B40" s="46" t="s">
        <v>73</v>
      </c>
      <c r="C40" s="47" t="e">
        <f>SUM(C11+C27)</f>
        <v>#REF!</v>
      </c>
      <c r="D40" s="47">
        <f>SUM(D11+D27)</f>
        <v>64552</v>
      </c>
      <c r="E40" s="47">
        <f>SUM(E11+E27)</f>
        <v>74616</v>
      </c>
      <c r="F40" s="48">
        <f>SUM(F11+F27)</f>
        <v>64552</v>
      </c>
      <c r="G40" s="48">
        <f>SUM(G11+G27)</f>
        <v>74616</v>
      </c>
      <c r="H40" s="49">
        <f t="shared" si="0"/>
        <v>0</v>
      </c>
      <c r="I40" s="49">
        <f t="shared" si="0"/>
        <v>0</v>
      </c>
    </row>
    <row r="41" ht="27.75" customHeight="1" spans="1:9">
      <c r="A41" s="23" t="s">
        <v>74</v>
      </c>
      <c r="B41" s="24" t="s">
        <v>75</v>
      </c>
      <c r="C41" s="50">
        <f>C42+C43</f>
        <v>139913.7</v>
      </c>
      <c r="D41" s="50">
        <f>D42+D43</f>
        <v>116695</v>
      </c>
      <c r="E41" s="50">
        <f>E42+E43</f>
        <v>83831.5</v>
      </c>
      <c r="F41" s="51">
        <f>F42+F43</f>
        <v>116695</v>
      </c>
      <c r="G41" s="51">
        <f>G42+G43</f>
        <v>83831.5</v>
      </c>
      <c r="H41" s="52">
        <f t="shared" si="0"/>
        <v>0</v>
      </c>
      <c r="I41" s="52">
        <f t="shared" si="0"/>
        <v>0</v>
      </c>
    </row>
    <row r="42" ht="25.5" customHeight="1" spans="1:9">
      <c r="A42" s="53" t="s">
        <v>76</v>
      </c>
      <c r="B42" s="37" t="s">
        <v>77</v>
      </c>
      <c r="C42" s="35">
        <v>128803.2</v>
      </c>
      <c r="D42" s="54">
        <v>109545</v>
      </c>
      <c r="E42" s="55">
        <v>76681.5</v>
      </c>
      <c r="F42" s="35">
        <v>109545</v>
      </c>
      <c r="G42" s="35">
        <v>76681.5</v>
      </c>
      <c r="H42" s="27">
        <f t="shared" si="0"/>
        <v>0</v>
      </c>
      <c r="I42" s="27">
        <f t="shared" si="0"/>
        <v>0</v>
      </c>
    </row>
    <row r="43" ht="27" customHeight="1" spans="1:9">
      <c r="A43" s="40" t="s">
        <v>78</v>
      </c>
      <c r="B43" s="37" t="s">
        <v>79</v>
      </c>
      <c r="C43" s="35">
        <v>11110.5</v>
      </c>
      <c r="D43" s="55">
        <v>7150</v>
      </c>
      <c r="E43" s="55">
        <v>7150</v>
      </c>
      <c r="F43" s="35">
        <v>7150</v>
      </c>
      <c r="G43" s="35">
        <v>7150</v>
      </c>
      <c r="H43" s="27">
        <f t="shared" si="0"/>
        <v>0</v>
      </c>
      <c r="I43" s="27">
        <f t="shared" si="0"/>
        <v>0</v>
      </c>
    </row>
    <row r="44" ht="23.25" customHeight="1" spans="1:9">
      <c r="A44" s="23" t="s">
        <v>80</v>
      </c>
      <c r="B44" s="56" t="s">
        <v>81</v>
      </c>
      <c r="C44" s="57">
        <f>SUM(C46:C49)</f>
        <v>36167.8</v>
      </c>
      <c r="D44" s="58">
        <f>SUM(D45:D51)</f>
        <v>45094</v>
      </c>
      <c r="E44" s="29">
        <f>SUM(E45:E51)</f>
        <v>45094</v>
      </c>
      <c r="F44" s="29">
        <f>SUM(F45:F51)</f>
        <v>62807.898</v>
      </c>
      <c r="G44" s="29">
        <f>SUM(G45:G51)</f>
        <v>62505.939</v>
      </c>
      <c r="H44" s="52">
        <f t="shared" si="0"/>
        <v>17713.898</v>
      </c>
      <c r="I44" s="52">
        <f t="shared" si="0"/>
        <v>17411.939</v>
      </c>
    </row>
    <row r="45" ht="51" customHeight="1" spans="1:9">
      <c r="A45" s="36" t="s">
        <v>82</v>
      </c>
      <c r="B45" s="59" t="s">
        <v>83</v>
      </c>
      <c r="C45" s="57"/>
      <c r="D45" s="60">
        <v>0</v>
      </c>
      <c r="E45" s="35">
        <v>0</v>
      </c>
      <c r="F45" s="35">
        <v>1277.411</v>
      </c>
      <c r="G45" s="35">
        <v>1300.02</v>
      </c>
      <c r="H45" s="27">
        <f t="shared" si="0"/>
        <v>1277.411</v>
      </c>
      <c r="I45" s="27">
        <f t="shared" si="0"/>
        <v>1300.02</v>
      </c>
    </row>
    <row r="46" ht="39.75" customHeight="1" spans="1:9">
      <c r="A46" s="40" t="s">
        <v>84</v>
      </c>
      <c r="B46" s="61" t="s">
        <v>85</v>
      </c>
      <c r="C46" s="62"/>
      <c r="D46" s="55">
        <v>0</v>
      </c>
      <c r="E46" s="55">
        <v>0</v>
      </c>
      <c r="F46" s="35">
        <v>16436.487</v>
      </c>
      <c r="G46" s="35">
        <v>16111.919</v>
      </c>
      <c r="H46" s="27">
        <f t="shared" si="0"/>
        <v>16436.487</v>
      </c>
      <c r="I46" s="27">
        <f t="shared" si="0"/>
        <v>16111.919</v>
      </c>
    </row>
    <row r="47" ht="27" hidden="1" customHeight="1" spans="1:9">
      <c r="A47" s="40" t="s">
        <v>86</v>
      </c>
      <c r="B47" s="63" t="s">
        <v>87</v>
      </c>
      <c r="C47" s="35">
        <v>36167.8</v>
      </c>
      <c r="D47" s="64"/>
      <c r="E47" s="64"/>
      <c r="F47" s="35"/>
      <c r="G47" s="35"/>
      <c r="H47" s="27">
        <f t="shared" si="0"/>
        <v>0</v>
      </c>
      <c r="I47" s="27">
        <f t="shared" si="0"/>
        <v>0</v>
      </c>
    </row>
    <row r="48" ht="27" customHeight="1" spans="1:9">
      <c r="A48" s="40" t="s">
        <v>88</v>
      </c>
      <c r="B48" s="65" t="s">
        <v>89</v>
      </c>
      <c r="C48" s="35"/>
      <c r="D48" s="66">
        <v>2021</v>
      </c>
      <c r="E48" s="66">
        <v>2021</v>
      </c>
      <c r="F48" s="35">
        <v>2021</v>
      </c>
      <c r="G48" s="35">
        <v>2021</v>
      </c>
      <c r="H48" s="27">
        <f t="shared" si="0"/>
        <v>0</v>
      </c>
      <c r="I48" s="27">
        <f t="shared" si="0"/>
        <v>0</v>
      </c>
    </row>
    <row r="49" ht="58.5" customHeight="1" spans="1:9">
      <c r="A49" s="40" t="s">
        <v>90</v>
      </c>
      <c r="B49" s="61" t="s">
        <v>91</v>
      </c>
      <c r="C49" s="38"/>
      <c r="D49" s="67">
        <v>41667</v>
      </c>
      <c r="E49" s="67">
        <v>41667</v>
      </c>
      <c r="F49" s="68">
        <v>41667</v>
      </c>
      <c r="G49" s="68">
        <v>41667</v>
      </c>
      <c r="H49" s="27">
        <f t="shared" si="0"/>
        <v>0</v>
      </c>
      <c r="I49" s="27">
        <f t="shared" si="0"/>
        <v>0</v>
      </c>
    </row>
    <row r="50" ht="40.5" customHeight="1" spans="1:9">
      <c r="A50" s="40" t="s">
        <v>90</v>
      </c>
      <c r="B50" s="61" t="s">
        <v>92</v>
      </c>
      <c r="C50" s="38"/>
      <c r="D50" s="69">
        <v>1256</v>
      </c>
      <c r="E50" s="69">
        <v>1256</v>
      </c>
      <c r="F50" s="70">
        <v>1256</v>
      </c>
      <c r="G50" s="70">
        <v>1256</v>
      </c>
      <c r="H50" s="27">
        <f t="shared" si="0"/>
        <v>0</v>
      </c>
      <c r="I50" s="27">
        <f t="shared" si="0"/>
        <v>0</v>
      </c>
    </row>
    <row r="51" ht="47.25" customHeight="1" spans="1:9">
      <c r="A51" s="40" t="s">
        <v>90</v>
      </c>
      <c r="B51" s="63" t="s">
        <v>93</v>
      </c>
      <c r="C51" s="29">
        <f>SUM(C52:C73)</f>
        <v>430910.1</v>
      </c>
      <c r="D51" s="66">
        <v>150</v>
      </c>
      <c r="E51" s="66">
        <v>150</v>
      </c>
      <c r="F51" s="35">
        <v>150</v>
      </c>
      <c r="G51" s="35">
        <v>150</v>
      </c>
      <c r="H51" s="27">
        <f t="shared" si="0"/>
        <v>0</v>
      </c>
      <c r="I51" s="27">
        <f t="shared" si="0"/>
        <v>0</v>
      </c>
    </row>
    <row r="52" spans="1:9">
      <c r="A52" s="23" t="s">
        <v>94</v>
      </c>
      <c r="B52" s="28" t="s">
        <v>95</v>
      </c>
      <c r="C52" s="35">
        <v>10.7</v>
      </c>
      <c r="D52" s="58">
        <v>540656.8</v>
      </c>
      <c r="E52" s="58">
        <f>SUM(E53:E75)</f>
        <v>575670.9</v>
      </c>
      <c r="F52" s="29">
        <f>SUM(F53:F75)</f>
        <v>307318.022</v>
      </c>
      <c r="G52" s="29">
        <f>SUM(G53:G75)</f>
        <v>388139.523</v>
      </c>
      <c r="H52" s="52">
        <f>F52-D52</f>
        <v>-233338.778</v>
      </c>
      <c r="I52" s="52">
        <f t="shared" si="0"/>
        <v>-187531.377</v>
      </c>
    </row>
    <row r="53" ht="51" hidden="1" spans="1:9">
      <c r="A53" s="40" t="s">
        <v>96</v>
      </c>
      <c r="B53" s="61" t="s">
        <v>97</v>
      </c>
      <c r="C53" s="34"/>
      <c r="D53" s="71"/>
      <c r="E53" s="71"/>
      <c r="F53" s="71"/>
      <c r="G53" s="71"/>
      <c r="H53" s="27">
        <f t="shared" si="0"/>
        <v>0</v>
      </c>
      <c r="I53" s="27">
        <f t="shared" si="0"/>
        <v>0</v>
      </c>
    </row>
    <row r="54" ht="25.5" spans="1:9">
      <c r="A54" s="40" t="s">
        <v>98</v>
      </c>
      <c r="B54" s="72" t="s">
        <v>99</v>
      </c>
      <c r="C54" s="34"/>
      <c r="D54" s="68">
        <v>17549</v>
      </c>
      <c r="E54" s="68">
        <v>17549</v>
      </c>
      <c r="F54" s="68">
        <v>17549</v>
      </c>
      <c r="G54" s="68">
        <v>17549</v>
      </c>
      <c r="H54" s="27">
        <f t="shared" si="0"/>
        <v>0</v>
      </c>
      <c r="I54" s="27">
        <f t="shared" si="0"/>
        <v>0</v>
      </c>
    </row>
    <row r="55" ht="76.5" spans="1:11">
      <c r="A55" s="40" t="s">
        <v>100</v>
      </c>
      <c r="B55" s="61" t="s">
        <v>101</v>
      </c>
      <c r="C55" s="34">
        <v>84870</v>
      </c>
      <c r="D55" s="73">
        <v>227678.5</v>
      </c>
      <c r="E55" s="73">
        <v>261166</v>
      </c>
      <c r="F55" s="35">
        <v>107321.784</v>
      </c>
      <c r="G55" s="35">
        <v>165922.323</v>
      </c>
      <c r="H55" s="27">
        <f t="shared" si="0"/>
        <v>-120356.716</v>
      </c>
      <c r="I55" s="27">
        <f t="shared" si="0"/>
        <v>-95243.677</v>
      </c>
      <c r="K55" s="74"/>
    </row>
    <row r="56" ht="51" spans="1:9">
      <c r="A56" s="40" t="s">
        <v>100</v>
      </c>
      <c r="B56" s="61" t="s">
        <v>102</v>
      </c>
      <c r="C56" s="35">
        <v>937</v>
      </c>
      <c r="D56" s="73">
        <v>219103</v>
      </c>
      <c r="E56" s="73">
        <v>219103</v>
      </c>
      <c r="F56" s="35">
        <v>104404.627</v>
      </c>
      <c r="G56" s="35">
        <v>126669.099</v>
      </c>
      <c r="H56" s="27">
        <f t="shared" si="0"/>
        <v>-114698.373</v>
      </c>
      <c r="I56" s="27">
        <f t="shared" si="0"/>
        <v>-92433.901</v>
      </c>
    </row>
    <row r="57" ht="89.25" spans="1:9">
      <c r="A57" s="40" t="s">
        <v>100</v>
      </c>
      <c r="B57" s="61" t="s">
        <v>103</v>
      </c>
      <c r="C57" s="35"/>
      <c r="D57" s="35">
        <v>1578</v>
      </c>
      <c r="E57" s="35">
        <v>1578</v>
      </c>
      <c r="F57" s="35">
        <v>1578</v>
      </c>
      <c r="G57" s="35">
        <v>1578</v>
      </c>
      <c r="H57" s="27">
        <f t="shared" si="0"/>
        <v>0</v>
      </c>
      <c r="I57" s="27">
        <f t="shared" si="0"/>
        <v>0</v>
      </c>
    </row>
    <row r="58" ht="38.25" spans="1:9">
      <c r="A58" s="40" t="s">
        <v>100</v>
      </c>
      <c r="B58" s="61" t="s">
        <v>104</v>
      </c>
      <c r="C58" s="35">
        <v>3769.5</v>
      </c>
      <c r="D58" s="35">
        <v>44979</v>
      </c>
      <c r="E58" s="35">
        <v>44979</v>
      </c>
      <c r="F58" s="35">
        <v>44979</v>
      </c>
      <c r="G58" s="35">
        <v>44979</v>
      </c>
      <c r="H58" s="27">
        <f t="shared" si="0"/>
        <v>0</v>
      </c>
      <c r="I58" s="27">
        <f t="shared" si="0"/>
        <v>0</v>
      </c>
    </row>
    <row r="59" ht="38.25" spans="1:9">
      <c r="A59" s="40" t="s">
        <v>100</v>
      </c>
      <c r="B59" s="61" t="s">
        <v>105</v>
      </c>
      <c r="C59" s="35">
        <v>8405.9</v>
      </c>
      <c r="D59" s="35">
        <v>4.3</v>
      </c>
      <c r="E59" s="35">
        <v>4.3</v>
      </c>
      <c r="F59" s="35">
        <v>4.281</v>
      </c>
      <c r="G59" s="35">
        <v>4.281</v>
      </c>
      <c r="H59" s="27">
        <f t="shared" si="0"/>
        <v>-0.0190000000000001</v>
      </c>
      <c r="I59" s="27">
        <f t="shared" si="0"/>
        <v>-0.0190000000000001</v>
      </c>
    </row>
    <row r="60" ht="38.25" spans="1:9">
      <c r="A60" s="40" t="s">
        <v>100</v>
      </c>
      <c r="B60" s="61" t="s">
        <v>106</v>
      </c>
      <c r="C60" s="35">
        <v>437.2</v>
      </c>
      <c r="D60" s="35">
        <v>37</v>
      </c>
      <c r="E60" s="35">
        <v>37</v>
      </c>
      <c r="F60" s="35">
        <v>37</v>
      </c>
      <c r="G60" s="35">
        <v>37</v>
      </c>
      <c r="H60" s="27">
        <f t="shared" si="0"/>
        <v>0</v>
      </c>
      <c r="I60" s="27">
        <f t="shared" si="0"/>
        <v>0</v>
      </c>
    </row>
    <row r="61" ht="25.5" hidden="1" spans="1:9">
      <c r="A61" s="40" t="s">
        <v>100</v>
      </c>
      <c r="B61" s="61" t="s">
        <v>107</v>
      </c>
      <c r="C61" s="35">
        <v>441.7</v>
      </c>
      <c r="D61" s="71"/>
      <c r="E61" s="71"/>
      <c r="F61" s="71"/>
      <c r="G61" s="71"/>
      <c r="H61" s="27">
        <f t="shared" si="0"/>
        <v>0</v>
      </c>
      <c r="I61" s="27">
        <f t="shared" si="0"/>
        <v>0</v>
      </c>
    </row>
    <row r="62" ht="25.5" spans="1:9">
      <c r="A62" s="40" t="s">
        <v>100</v>
      </c>
      <c r="B62" s="61" t="s">
        <v>108</v>
      </c>
      <c r="C62" s="35">
        <v>129070</v>
      </c>
      <c r="D62" s="35">
        <v>807</v>
      </c>
      <c r="E62" s="35">
        <v>807</v>
      </c>
      <c r="F62" s="35">
        <v>807</v>
      </c>
      <c r="G62" s="35">
        <v>807</v>
      </c>
      <c r="H62" s="27">
        <f t="shared" si="0"/>
        <v>0</v>
      </c>
      <c r="I62" s="27">
        <f t="shared" si="0"/>
        <v>0</v>
      </c>
    </row>
    <row r="63" ht="25.5" spans="1:9">
      <c r="A63" s="40" t="s">
        <v>100</v>
      </c>
      <c r="B63" s="61" t="s">
        <v>109</v>
      </c>
      <c r="C63" s="35">
        <v>79012</v>
      </c>
      <c r="D63" s="35">
        <v>807</v>
      </c>
      <c r="E63" s="35">
        <v>807</v>
      </c>
      <c r="F63" s="35">
        <v>807</v>
      </c>
      <c r="G63" s="35">
        <v>807</v>
      </c>
      <c r="H63" s="27">
        <f t="shared" si="0"/>
        <v>0</v>
      </c>
      <c r="I63" s="27">
        <f t="shared" si="0"/>
        <v>0</v>
      </c>
    </row>
    <row r="64" ht="25.5" spans="1:9">
      <c r="A64" s="40" t="s">
        <v>100</v>
      </c>
      <c r="B64" s="61" t="s">
        <v>110</v>
      </c>
      <c r="C64" s="35">
        <v>97</v>
      </c>
      <c r="D64" s="35">
        <v>417</v>
      </c>
      <c r="E64" s="35">
        <v>417</v>
      </c>
      <c r="F64" s="35">
        <v>417</v>
      </c>
      <c r="G64" s="35">
        <v>417</v>
      </c>
      <c r="H64" s="27">
        <f t="shared" si="0"/>
        <v>0</v>
      </c>
      <c r="I64" s="27">
        <f t="shared" si="0"/>
        <v>0</v>
      </c>
    </row>
    <row r="65" ht="24" customHeight="1" spans="1:9">
      <c r="A65" s="40" t="s">
        <v>100</v>
      </c>
      <c r="B65" s="61" t="s">
        <v>111</v>
      </c>
      <c r="C65" s="62">
        <v>5.8</v>
      </c>
      <c r="D65" s="75">
        <v>4200</v>
      </c>
      <c r="E65" s="75">
        <v>4200</v>
      </c>
      <c r="F65" s="75">
        <v>4200</v>
      </c>
      <c r="G65" s="75">
        <v>4200</v>
      </c>
      <c r="H65" s="27">
        <f t="shared" si="0"/>
        <v>0</v>
      </c>
      <c r="I65" s="27">
        <f t="shared" si="0"/>
        <v>0</v>
      </c>
    </row>
    <row r="66" ht="39.75" customHeight="1" spans="1:9">
      <c r="A66" s="40" t="s">
        <v>100</v>
      </c>
      <c r="B66" s="76" t="s">
        <v>112</v>
      </c>
      <c r="C66" s="35">
        <v>2545</v>
      </c>
      <c r="D66" s="71">
        <v>1055</v>
      </c>
      <c r="E66" s="71">
        <v>1055</v>
      </c>
      <c r="F66" s="71">
        <v>1055</v>
      </c>
      <c r="G66" s="71">
        <v>1055</v>
      </c>
      <c r="H66" s="27">
        <f t="shared" si="0"/>
        <v>0</v>
      </c>
      <c r="I66" s="27">
        <f t="shared" si="0"/>
        <v>0</v>
      </c>
    </row>
    <row r="67" ht="38.25" customHeight="1" spans="1:9">
      <c r="A67" s="77" t="s">
        <v>100</v>
      </c>
      <c r="B67" s="37" t="s">
        <v>113</v>
      </c>
      <c r="C67" s="35">
        <v>337.4</v>
      </c>
      <c r="D67" s="35">
        <v>1</v>
      </c>
      <c r="E67" s="35">
        <v>1</v>
      </c>
      <c r="F67" s="35">
        <v>1</v>
      </c>
      <c r="G67" s="35">
        <v>1</v>
      </c>
      <c r="H67" s="27">
        <f t="shared" si="0"/>
        <v>0</v>
      </c>
      <c r="I67" s="27">
        <f t="shared" si="0"/>
        <v>0</v>
      </c>
    </row>
    <row r="68" ht="38.25" customHeight="1" spans="1:9">
      <c r="A68" s="77" t="s">
        <v>100</v>
      </c>
      <c r="B68" s="61" t="s">
        <v>114</v>
      </c>
      <c r="C68" s="35">
        <v>66667</v>
      </c>
      <c r="D68" s="35">
        <v>1243</v>
      </c>
      <c r="E68" s="35">
        <v>1243</v>
      </c>
      <c r="F68" s="35">
        <v>1243</v>
      </c>
      <c r="G68" s="35">
        <v>1243</v>
      </c>
      <c r="H68" s="27">
        <f t="shared" si="0"/>
        <v>0</v>
      </c>
      <c r="I68" s="27">
        <f t="shared" si="0"/>
        <v>0</v>
      </c>
    </row>
    <row r="69" ht="38.25" customHeight="1" spans="1:9">
      <c r="A69" s="78" t="s">
        <v>115</v>
      </c>
      <c r="B69" s="61" t="s">
        <v>116</v>
      </c>
      <c r="C69" s="79"/>
      <c r="D69" s="35">
        <v>14561</v>
      </c>
      <c r="E69" s="35">
        <v>14561</v>
      </c>
      <c r="F69" s="35">
        <v>14561</v>
      </c>
      <c r="G69" s="35">
        <v>14561</v>
      </c>
      <c r="H69" s="27">
        <f t="shared" si="0"/>
        <v>0</v>
      </c>
      <c r="I69" s="27">
        <f t="shared" si="0"/>
        <v>0</v>
      </c>
    </row>
    <row r="70" ht="38.25" customHeight="1" spans="1:9">
      <c r="A70" s="40" t="s">
        <v>117</v>
      </c>
      <c r="B70" s="61" t="s">
        <v>118</v>
      </c>
      <c r="C70" s="79"/>
      <c r="D70" s="35">
        <v>2255.3</v>
      </c>
      <c r="E70" s="35">
        <v>2336.2</v>
      </c>
      <c r="F70" s="35">
        <v>2383.6</v>
      </c>
      <c r="G70" s="35">
        <v>2472.4</v>
      </c>
      <c r="H70" s="27">
        <f t="shared" si="0"/>
        <v>128.3</v>
      </c>
      <c r="I70" s="27">
        <f t="shared" si="0"/>
        <v>136.2</v>
      </c>
    </row>
    <row r="71" ht="37.5" customHeight="1" spans="1:9">
      <c r="A71" s="40" t="s">
        <v>119</v>
      </c>
      <c r="B71" s="65" t="s">
        <v>120</v>
      </c>
      <c r="C71" s="80">
        <v>10961.8</v>
      </c>
      <c r="D71" s="81">
        <v>158.7</v>
      </c>
      <c r="E71" s="81">
        <v>17.4</v>
      </c>
      <c r="F71" s="81">
        <v>158.73</v>
      </c>
      <c r="G71" s="81">
        <v>17.42</v>
      </c>
      <c r="H71" s="27">
        <f t="shared" si="0"/>
        <v>0.0300000000000011</v>
      </c>
      <c r="I71" s="27">
        <f t="shared" si="0"/>
        <v>0.0200000000000031</v>
      </c>
    </row>
    <row r="72" spans="1:9">
      <c r="A72" s="40" t="s">
        <v>121</v>
      </c>
      <c r="B72" s="82" t="s">
        <v>122</v>
      </c>
      <c r="C72" s="34">
        <v>1123.2</v>
      </c>
      <c r="D72" s="35">
        <v>5800</v>
      </c>
      <c r="E72" s="35">
        <v>5800</v>
      </c>
      <c r="F72" s="35">
        <v>5800</v>
      </c>
      <c r="G72" s="35">
        <v>5800</v>
      </c>
      <c r="H72" s="27">
        <f t="shared" si="0"/>
        <v>0</v>
      </c>
      <c r="I72" s="27">
        <f t="shared" si="0"/>
        <v>0</v>
      </c>
    </row>
    <row r="73" ht="31.5" hidden="1" customHeight="1" spans="1:9">
      <c r="A73" s="83" t="s">
        <v>123</v>
      </c>
      <c r="B73" s="84" t="s">
        <v>124</v>
      </c>
      <c r="C73" s="80">
        <v>42218.9</v>
      </c>
      <c r="D73" s="80"/>
      <c r="E73" s="80"/>
      <c r="F73" s="35"/>
      <c r="G73" s="35"/>
      <c r="H73" s="27">
        <f t="shared" si="0"/>
        <v>0</v>
      </c>
      <c r="I73" s="27">
        <f t="shared" si="0"/>
        <v>0</v>
      </c>
    </row>
    <row r="74" ht="25.5" spans="1:9">
      <c r="A74" s="85" t="s">
        <v>125</v>
      </c>
      <c r="B74" s="86" t="s">
        <v>126</v>
      </c>
      <c r="C74" s="87">
        <f>C75+C76</f>
        <v>0</v>
      </c>
      <c r="D74" s="70">
        <v>1</v>
      </c>
      <c r="E74" s="70">
        <v>10</v>
      </c>
      <c r="F74" s="35">
        <v>11</v>
      </c>
      <c r="G74" s="35">
        <v>20</v>
      </c>
      <c r="H74" s="27">
        <f t="shared" si="0"/>
        <v>10</v>
      </c>
      <c r="I74" s="27">
        <f t="shared" si="0"/>
        <v>10</v>
      </c>
    </row>
    <row r="75" ht="27" hidden="1" customHeight="1" spans="1:9">
      <c r="A75" s="40" t="s">
        <v>127</v>
      </c>
      <c r="B75" s="63" t="s">
        <v>128</v>
      </c>
      <c r="C75" s="35"/>
      <c r="D75" s="88"/>
      <c r="E75" s="88"/>
      <c r="F75" s="35"/>
      <c r="G75" s="35"/>
      <c r="H75" s="27">
        <f t="shared" si="0"/>
        <v>0</v>
      </c>
      <c r="I75" s="27">
        <f t="shared" si="0"/>
        <v>0</v>
      </c>
    </row>
    <row r="76" s="2" customFormat="1" ht="18" customHeight="1" spans="1:9">
      <c r="A76" s="89"/>
      <c r="B76" s="90" t="s">
        <v>129</v>
      </c>
      <c r="C76" s="29"/>
      <c r="D76" s="91">
        <f>D77+D79</f>
        <v>0</v>
      </c>
      <c r="E76" s="91">
        <f>E77+E79</f>
        <v>0</v>
      </c>
      <c r="F76" s="91">
        <f>F77+F79+F78</f>
        <v>36513.288</v>
      </c>
      <c r="G76" s="91">
        <f>G77+G79+G78</f>
        <v>36513.288</v>
      </c>
      <c r="H76" s="52">
        <f t="shared" ref="H76:I81" si="1">F76-D76</f>
        <v>36513.288</v>
      </c>
      <c r="I76" s="52">
        <f t="shared" si="1"/>
        <v>36513.288</v>
      </c>
    </row>
    <row r="77" ht="38.25" spans="1:9">
      <c r="A77" s="40" t="s">
        <v>130</v>
      </c>
      <c r="B77" s="92" t="s">
        <v>131</v>
      </c>
      <c r="C77" s="93">
        <f>C41+C51+C44+C74</f>
        <v>606991.6</v>
      </c>
      <c r="D77" s="71">
        <v>0</v>
      </c>
      <c r="E77" s="71">
        <v>0</v>
      </c>
      <c r="F77" s="35">
        <v>35919.576</v>
      </c>
      <c r="G77" s="35">
        <v>35919.576</v>
      </c>
      <c r="H77" s="27">
        <f t="shared" si="1"/>
        <v>35919.576</v>
      </c>
      <c r="I77" s="27">
        <f t="shared" si="1"/>
        <v>35919.576</v>
      </c>
    </row>
    <row r="78" ht="76.5" spans="1:9">
      <c r="A78" s="40" t="s">
        <v>132</v>
      </c>
      <c r="B78" s="92" t="s">
        <v>133</v>
      </c>
      <c r="C78" s="93"/>
      <c r="D78" s="71">
        <v>0</v>
      </c>
      <c r="E78" s="71">
        <v>0</v>
      </c>
      <c r="F78" s="35">
        <v>593.712</v>
      </c>
      <c r="G78" s="35">
        <v>593.712</v>
      </c>
      <c r="H78" s="27">
        <f t="shared" si="1"/>
        <v>593.712</v>
      </c>
      <c r="I78" s="27">
        <f t="shared" si="1"/>
        <v>593.712</v>
      </c>
    </row>
    <row r="79" ht="38.25" hidden="1" spans="1:9">
      <c r="A79" s="40" t="s">
        <v>134</v>
      </c>
      <c r="B79" s="94" t="s">
        <v>135</v>
      </c>
      <c r="C79" s="93"/>
      <c r="D79" s="69"/>
      <c r="E79" s="69"/>
      <c r="F79" s="35"/>
      <c r="G79" s="35"/>
      <c r="H79" s="27">
        <f t="shared" si="1"/>
        <v>0</v>
      </c>
      <c r="I79" s="27">
        <f t="shared" si="1"/>
        <v>0</v>
      </c>
    </row>
    <row r="80" s="1" customFormat="1" spans="1:9">
      <c r="A80" s="45" t="s">
        <v>136</v>
      </c>
      <c r="B80" s="46" t="s">
        <v>137</v>
      </c>
      <c r="C80" s="95"/>
      <c r="D80" s="96">
        <f>D41+D44+D52+D76</f>
        <v>702445.8</v>
      </c>
      <c r="E80" s="96">
        <f>E41+E44+E52+E76</f>
        <v>704596.4</v>
      </c>
      <c r="F80" s="97">
        <f>F41+F44+F52+F76</f>
        <v>523334.208</v>
      </c>
      <c r="G80" s="97">
        <f>G41+G44+G52+G76</f>
        <v>570990.25</v>
      </c>
      <c r="H80" s="49">
        <f t="shared" si="1"/>
        <v>-179111.592</v>
      </c>
      <c r="I80" s="49">
        <f t="shared" si="1"/>
        <v>-133606.15</v>
      </c>
    </row>
    <row r="81" spans="1:9">
      <c r="A81" s="23"/>
      <c r="B81" s="24" t="s">
        <v>138</v>
      </c>
      <c r="D81" s="58">
        <f>+D40+D80</f>
        <v>766997.8</v>
      </c>
      <c r="E81" s="58">
        <f>+E40+E80</f>
        <v>779212.4</v>
      </c>
      <c r="F81" s="29">
        <f>+F40+F80</f>
        <v>587886.208</v>
      </c>
      <c r="G81" s="29">
        <f>+G40+G80</f>
        <v>645606.25</v>
      </c>
      <c r="H81" s="52">
        <f t="shared" si="1"/>
        <v>-179111.592</v>
      </c>
      <c r="I81" s="52">
        <f t="shared" si="1"/>
        <v>-133606.15</v>
      </c>
    </row>
    <row r="82" spans="4:5">
      <c r="D82" s="98"/>
      <c r="E82" s="98"/>
    </row>
  </sheetData>
  <mergeCells count="18">
    <mergeCell ref="B1:E1"/>
    <mergeCell ref="F1:G1"/>
    <mergeCell ref="B2:E2"/>
    <mergeCell ref="F2:G2"/>
    <mergeCell ref="B3:E3"/>
    <mergeCell ref="F3:G3"/>
    <mergeCell ref="B4:E4"/>
    <mergeCell ref="F4:G4"/>
    <mergeCell ref="B5:E5"/>
    <mergeCell ref="F5:G5"/>
    <mergeCell ref="A6:C6"/>
    <mergeCell ref="A7:C7"/>
    <mergeCell ref="A8:C8"/>
    <mergeCell ref="D9:E9"/>
    <mergeCell ref="F9:G9"/>
    <mergeCell ref="H9:I9"/>
    <mergeCell ref="A9:A10"/>
    <mergeCell ref="B9:B10"/>
  </mergeCells>
  <pageMargins left="0.31496062992126" right="0" top="0.393700787401575" bottom="0.196850393700787" header="0.354330708661417" footer="0.511811023622047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2024-12-24T07:44:00Z</dcterms:created>
  <cp:lastPrinted>2024-12-26T15:07:00Z</cp:lastPrinted>
  <dcterms:modified xsi:type="dcterms:W3CDTF">2024-12-28T08:55:26Z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88D2F3C780EE4D0A9272318303D03F29_12</vt:lpwstr>
  </property>
  <property fmtid="{D5CDD505-2E9C-101B-9397-08002B2CF9AE}" pid="3" name="KSOProductBuildVer">
    <vt:lpwstr>1049-12.2.0.19307</vt:lpwstr>
  </property>
</Properties>
</file>