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Sheet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5" i="1"/>
  <c r="H126"/>
  <c r="H127"/>
  <c r="H128"/>
  <c r="G119"/>
  <c r="G120"/>
  <c r="BG143" l="1"/>
  <c r="BC143"/>
  <c r="AY143"/>
  <c r="AU143"/>
  <c r="AQ143"/>
  <c r="AM143"/>
  <c r="AI143"/>
  <c r="AE143"/>
  <c r="AA143"/>
  <c r="X143"/>
  <c r="W143"/>
  <c r="T143"/>
  <c r="S143"/>
  <c r="P143"/>
  <c r="O143"/>
  <c r="K143"/>
  <c r="G143"/>
  <c r="F143"/>
  <c r="H143" s="1"/>
  <c r="E143"/>
  <c r="BH142"/>
  <c r="BG142"/>
  <c r="BC142"/>
  <c r="AZ142"/>
  <c r="AY142"/>
  <c r="AU142"/>
  <c r="AR142"/>
  <c r="AM142"/>
  <c r="AJ142"/>
  <c r="AI142"/>
  <c r="AE142"/>
  <c r="AA142"/>
  <c r="W142"/>
  <c r="S142"/>
  <c r="O142"/>
  <c r="L142"/>
  <c r="K142"/>
  <c r="H142"/>
  <c r="G142"/>
  <c r="E142"/>
  <c r="R141"/>
  <c r="BG140"/>
  <c r="BC140"/>
  <c r="AY140"/>
  <c r="AU140"/>
  <c r="AQ140"/>
  <c r="AM140"/>
  <c r="AI140"/>
  <c r="AE140"/>
  <c r="AA140"/>
  <c r="W140"/>
  <c r="S140"/>
  <c r="O140"/>
  <c r="K140"/>
  <c r="F140"/>
  <c r="E140"/>
  <c r="BH139"/>
  <c r="F139"/>
  <c r="E139"/>
  <c r="BH138"/>
  <c r="F138"/>
  <c r="E138"/>
  <c r="BG137"/>
  <c r="BC137"/>
  <c r="AY137"/>
  <c r="AU137"/>
  <c r="AQ137"/>
  <c r="AM137"/>
  <c r="AI137"/>
  <c r="AE137"/>
  <c r="AA137"/>
  <c r="W137"/>
  <c r="S137"/>
  <c r="O137"/>
  <c r="K137"/>
  <c r="G137"/>
  <c r="F137"/>
  <c r="E137"/>
  <c r="BH136"/>
  <c r="BG136"/>
  <c r="BC136"/>
  <c r="AY136"/>
  <c r="AU136"/>
  <c r="AQ136"/>
  <c r="AM136"/>
  <c r="AI136"/>
  <c r="AE136"/>
  <c r="AA136"/>
  <c r="X136"/>
  <c r="W136"/>
  <c r="T136"/>
  <c r="S136"/>
  <c r="O136"/>
  <c r="K136"/>
  <c r="F136"/>
  <c r="G136" s="1"/>
  <c r="E136"/>
  <c r="H136" s="1"/>
  <c r="BG135"/>
  <c r="BC135"/>
  <c r="AY135"/>
  <c r="AU135"/>
  <c r="AQ135"/>
  <c r="AM135"/>
  <c r="AI135"/>
  <c r="AE135"/>
  <c r="AA135"/>
  <c r="X135"/>
  <c r="W135"/>
  <c r="T135"/>
  <c r="S135"/>
  <c r="O135"/>
  <c r="K135"/>
  <c r="F135"/>
  <c r="E135"/>
  <c r="BH134"/>
  <c r="BG134"/>
  <c r="BC134"/>
  <c r="AY134"/>
  <c r="AU134"/>
  <c r="AQ134"/>
  <c r="AM134"/>
  <c r="AI134"/>
  <c r="AE134"/>
  <c r="K134"/>
  <c r="F134"/>
  <c r="G134" s="1"/>
  <c r="E134"/>
  <c r="BH133"/>
  <c r="BG133"/>
  <c r="BC133"/>
  <c r="AY133"/>
  <c r="AU133"/>
  <c r="AQ133"/>
  <c r="AM133"/>
  <c r="AI133"/>
  <c r="AE133"/>
  <c r="K133"/>
  <c r="H133"/>
  <c r="G133"/>
  <c r="F133"/>
  <c r="E133"/>
  <c r="BH132"/>
  <c r="BG132"/>
  <c r="BC132"/>
  <c r="AY132"/>
  <c r="AU132"/>
  <c r="AQ132"/>
  <c r="AM132"/>
  <c r="AI132"/>
  <c r="AE132"/>
  <c r="K132"/>
  <c r="H132"/>
  <c r="G132"/>
  <c r="F132"/>
  <c r="E132"/>
  <c r="BH131"/>
  <c r="BE131"/>
  <c r="E131" s="1"/>
  <c r="AU131"/>
  <c r="AQ131"/>
  <c r="AM131"/>
  <c r="AI131"/>
  <c r="AE131"/>
  <c r="AA131"/>
  <c r="W131"/>
  <c r="S131"/>
  <c r="O131"/>
  <c r="K131"/>
  <c r="G131"/>
  <c r="F131"/>
  <c r="BH130"/>
  <c r="AU130"/>
  <c r="AQ130"/>
  <c r="AM130"/>
  <c r="AI130"/>
  <c r="AE130"/>
  <c r="AA130"/>
  <c r="W130"/>
  <c r="T130"/>
  <c r="S130"/>
  <c r="O130"/>
  <c r="K130"/>
  <c r="F130"/>
  <c r="G130" s="1"/>
  <c r="E130"/>
  <c r="H130" s="1"/>
  <c r="AU129"/>
  <c r="AM129"/>
  <c r="AI129"/>
  <c r="AE129"/>
  <c r="AA129"/>
  <c r="W129"/>
  <c r="S129"/>
  <c r="O129"/>
  <c r="K129"/>
  <c r="F129"/>
  <c r="G129" s="1"/>
  <c r="E129"/>
  <c r="BH128"/>
  <c r="F128"/>
  <c r="G128" s="1"/>
  <c r="E128"/>
  <c r="BH127"/>
  <c r="AU127"/>
  <c r="AQ127"/>
  <c r="AM127"/>
  <c r="AI127"/>
  <c r="AE127"/>
  <c r="AA127"/>
  <c r="W127"/>
  <c r="S127"/>
  <c r="O127"/>
  <c r="L127"/>
  <c r="K127"/>
  <c r="G127"/>
  <c r="F127"/>
  <c r="E127"/>
  <c r="BH126"/>
  <c r="AU126"/>
  <c r="AQ126"/>
  <c r="AM126"/>
  <c r="AI126"/>
  <c r="AE126"/>
  <c r="AA126"/>
  <c r="W126"/>
  <c r="S126"/>
  <c r="O126"/>
  <c r="L126"/>
  <c r="K126"/>
  <c r="F126"/>
  <c r="E126"/>
  <c r="BH125"/>
  <c r="F125"/>
  <c r="E125"/>
  <c r="BH124"/>
  <c r="BG124"/>
  <c r="AU124"/>
  <c r="AQ124"/>
  <c r="AM124"/>
  <c r="AI124"/>
  <c r="AE124"/>
  <c r="AA124"/>
  <c r="W124"/>
  <c r="S124"/>
  <c r="O124"/>
  <c r="K124"/>
  <c r="F124"/>
  <c r="E124"/>
  <c r="BH123"/>
  <c r="BG123"/>
  <c r="AU123"/>
  <c r="AQ123"/>
  <c r="AM123"/>
  <c r="AI123"/>
  <c r="AE123"/>
  <c r="AA123"/>
  <c r="W123"/>
  <c r="S123"/>
  <c r="O123"/>
  <c r="K123"/>
  <c r="F123"/>
  <c r="G123" s="1"/>
  <c r="E123"/>
  <c r="BH122"/>
  <c r="BG122"/>
  <c r="AU122"/>
  <c r="AQ122"/>
  <c r="AM122"/>
  <c r="AI122"/>
  <c r="AE122"/>
  <c r="AA122"/>
  <c r="W122"/>
  <c r="S122"/>
  <c r="O122"/>
  <c r="L122"/>
  <c r="K122"/>
  <c r="H122"/>
  <c r="G122"/>
  <c r="F122"/>
  <c r="E122"/>
  <c r="BH121"/>
  <c r="BG121"/>
  <c r="AU121"/>
  <c r="AQ121"/>
  <c r="AM121"/>
  <c r="AI121"/>
  <c r="AE121"/>
  <c r="AA121"/>
  <c r="W121"/>
  <c r="S121"/>
  <c r="O121"/>
  <c r="K121"/>
  <c r="F121"/>
  <c r="E121"/>
  <c r="BG120"/>
  <c r="AM120"/>
  <c r="W120"/>
  <c r="F120"/>
  <c r="E120"/>
  <c r="BH119"/>
  <c r="BG119"/>
  <c r="AU119"/>
  <c r="AQ119"/>
  <c r="AM119"/>
  <c r="AI119"/>
  <c r="AE119"/>
  <c r="AA119"/>
  <c r="W119"/>
  <c r="S119"/>
  <c r="O119"/>
  <c r="K119"/>
  <c r="F119"/>
  <c r="E119"/>
  <c r="BG118"/>
  <c r="AU118"/>
  <c r="AQ118"/>
  <c r="AM118"/>
  <c r="AI118"/>
  <c r="AE118"/>
  <c r="AA118"/>
  <c r="W118"/>
  <c r="S118"/>
  <c r="O118"/>
  <c r="K118"/>
  <c r="F118"/>
  <c r="G118" s="1"/>
  <c r="E118"/>
  <c r="BG117"/>
  <c r="AU117"/>
  <c r="AQ117"/>
  <c r="AM117"/>
  <c r="AI117"/>
  <c r="AE117"/>
  <c r="AA117"/>
  <c r="W117"/>
  <c r="S117"/>
  <c r="O117"/>
  <c r="K117"/>
  <c r="F117"/>
  <c r="E117"/>
  <c r="BG116"/>
  <c r="AU116"/>
  <c r="AQ116"/>
  <c r="AM116"/>
  <c r="AI116"/>
  <c r="AE116"/>
  <c r="AA116"/>
  <c r="W116"/>
  <c r="S116"/>
  <c r="O116"/>
  <c r="K116"/>
  <c r="H116"/>
  <c r="G116"/>
  <c r="F116"/>
  <c r="E116"/>
  <c r="BH115"/>
  <c r="BG115"/>
  <c r="AU115"/>
  <c r="AQ115"/>
  <c r="AM115"/>
  <c r="AI115"/>
  <c r="AE115"/>
  <c r="AA115"/>
  <c r="W115"/>
  <c r="S115"/>
  <c r="O115"/>
  <c r="K115"/>
  <c r="F115"/>
  <c r="G115" s="1"/>
  <c r="E115"/>
  <c r="BH114"/>
  <c r="BG114"/>
  <c r="AU114"/>
  <c r="AQ114"/>
  <c r="AM114"/>
  <c r="AI114"/>
  <c r="AE114"/>
  <c r="AA114"/>
  <c r="W114"/>
  <c r="S114"/>
  <c r="O114"/>
  <c r="K114"/>
  <c r="G114"/>
  <c r="F114"/>
  <c r="E114"/>
  <c r="BH113"/>
  <c r="BG113"/>
  <c r="AU113"/>
  <c r="AQ113"/>
  <c r="AM113"/>
  <c r="AI113"/>
  <c r="AE113"/>
  <c r="AA113"/>
  <c r="W113"/>
  <c r="S113"/>
  <c r="O113"/>
  <c r="L113"/>
  <c r="K113"/>
  <c r="G113"/>
  <c r="F113"/>
  <c r="H113" s="1"/>
  <c r="E113"/>
  <c r="BH112"/>
  <c r="BG112"/>
  <c r="AU112"/>
  <c r="AQ112"/>
  <c r="AM112"/>
  <c r="AI112"/>
  <c r="AE112"/>
  <c r="AA112"/>
  <c r="W112"/>
  <c r="S112"/>
  <c r="O112"/>
  <c r="L112"/>
  <c r="K112"/>
  <c r="F112"/>
  <c r="E112"/>
  <c r="BG111"/>
  <c r="AU111"/>
  <c r="AQ111"/>
  <c r="AM111"/>
  <c r="AI111"/>
  <c r="AE111"/>
  <c r="AA111"/>
  <c r="W111"/>
  <c r="S111"/>
  <c r="O111"/>
  <c r="K111"/>
  <c r="G111"/>
  <c r="F111"/>
  <c r="E111"/>
  <c r="BH110"/>
  <c r="BG110"/>
  <c r="AU110"/>
  <c r="AQ110"/>
  <c r="AM110"/>
  <c r="AI110"/>
  <c r="AE110"/>
  <c r="AA110"/>
  <c r="W110"/>
  <c r="S110"/>
  <c r="O110"/>
  <c r="L110"/>
  <c r="K110"/>
  <c r="G110"/>
  <c r="F110"/>
  <c r="H110" s="1"/>
  <c r="E110"/>
  <c r="BG109"/>
  <c r="AU109"/>
  <c r="AQ109"/>
  <c r="AM109"/>
  <c r="AI109"/>
  <c r="AE109"/>
  <c r="AA109"/>
  <c r="W109"/>
  <c r="S109"/>
  <c r="O109"/>
  <c r="K109"/>
  <c r="F109"/>
  <c r="G109" s="1"/>
  <c r="E109"/>
  <c r="BH108"/>
  <c r="BG108"/>
  <c r="AU108"/>
  <c r="AQ108"/>
  <c r="AM108"/>
  <c r="AI108"/>
  <c r="AE108"/>
  <c r="AA108"/>
  <c r="W108"/>
  <c r="S108"/>
  <c r="O108"/>
  <c r="K108"/>
  <c r="F108"/>
  <c r="G108" s="1"/>
  <c r="E108"/>
  <c r="BH107"/>
  <c r="BG107"/>
  <c r="AU107"/>
  <c r="AQ107"/>
  <c r="AM107"/>
  <c r="AI107"/>
  <c r="AE107"/>
  <c r="AA107"/>
  <c r="W107"/>
  <c r="S107"/>
  <c r="O107"/>
  <c r="K107"/>
  <c r="F107"/>
  <c r="G107" s="1"/>
  <c r="E107"/>
  <c r="BH106"/>
  <c r="BG106"/>
  <c r="AU106"/>
  <c r="AQ106"/>
  <c r="AM106"/>
  <c r="AI106"/>
  <c r="AE106"/>
  <c r="AA106"/>
  <c r="W106"/>
  <c r="S106"/>
  <c r="O106"/>
  <c r="K106"/>
  <c r="G106"/>
  <c r="F106"/>
  <c r="H106" s="1"/>
  <c r="E106"/>
  <c r="BG105"/>
  <c r="AU105"/>
  <c r="AQ105"/>
  <c r="AM105"/>
  <c r="AI105"/>
  <c r="AE105"/>
  <c r="AA105"/>
  <c r="W105"/>
  <c r="S105"/>
  <c r="O105"/>
  <c r="K105"/>
  <c r="F105"/>
  <c r="G105" s="1"/>
  <c r="E105"/>
  <c r="BG104"/>
  <c r="AU104"/>
  <c r="AQ104"/>
  <c r="AM104"/>
  <c r="AI104"/>
  <c r="AE104"/>
  <c r="AA104"/>
  <c r="W104"/>
  <c r="S104"/>
  <c r="O104"/>
  <c r="K104"/>
  <c r="F104"/>
  <c r="E104"/>
  <c r="G104" s="1"/>
  <c r="BG103"/>
  <c r="AU103"/>
  <c r="AQ103"/>
  <c r="AM103"/>
  <c r="AI103"/>
  <c r="AE103"/>
  <c r="AA103"/>
  <c r="W103"/>
  <c r="S103"/>
  <c r="O103"/>
  <c r="K103"/>
  <c r="H103"/>
  <c r="G103"/>
  <c r="F103"/>
  <c r="E103"/>
  <c r="BG102"/>
  <c r="AU102"/>
  <c r="AQ102"/>
  <c r="AM102"/>
  <c r="AI102"/>
  <c r="AE102"/>
  <c r="AA102"/>
  <c r="W102"/>
  <c r="S102"/>
  <c r="O102"/>
  <c r="K102"/>
  <c r="G102"/>
  <c r="F102"/>
  <c r="E102"/>
  <c r="BH101"/>
  <c r="BG101"/>
  <c r="AU101"/>
  <c r="AQ101"/>
  <c r="AM101"/>
  <c r="AI101"/>
  <c r="AF101"/>
  <c r="AE101"/>
  <c r="AA101"/>
  <c r="W101"/>
  <c r="S101"/>
  <c r="P101"/>
  <c r="O101"/>
  <c r="K101"/>
  <c r="H101"/>
  <c r="G101"/>
  <c r="F101"/>
  <c r="E101"/>
  <c r="BH100"/>
  <c r="BG100"/>
  <c r="AU100"/>
  <c r="AQ100"/>
  <c r="AM100"/>
  <c r="AI100"/>
  <c r="AE100"/>
  <c r="AA100"/>
  <c r="W100"/>
  <c r="S100"/>
  <c r="O100"/>
  <c r="K100"/>
  <c r="G100"/>
  <c r="F100"/>
  <c r="E100"/>
  <c r="BH99"/>
  <c r="BG99"/>
  <c r="AU99"/>
  <c r="AQ99"/>
  <c r="AQ89" s="1"/>
  <c r="AM99"/>
  <c r="AI99"/>
  <c r="AE99"/>
  <c r="AA99"/>
  <c r="W99"/>
  <c r="S99"/>
  <c r="P99"/>
  <c r="O99"/>
  <c r="K99"/>
  <c r="F99"/>
  <c r="E99"/>
  <c r="BH98"/>
  <c r="BG98"/>
  <c r="AU98"/>
  <c r="AQ98"/>
  <c r="AM98"/>
  <c r="AI98"/>
  <c r="AE98"/>
  <c r="AA98"/>
  <c r="W98"/>
  <c r="S98"/>
  <c r="P98"/>
  <c r="O98"/>
  <c r="K98"/>
  <c r="F98"/>
  <c r="G98" s="1"/>
  <c r="E98"/>
  <c r="H98" s="1"/>
  <c r="BH97"/>
  <c r="BE97"/>
  <c r="BG97" s="1"/>
  <c r="AU97"/>
  <c r="AQ97"/>
  <c r="AM97"/>
  <c r="AI97"/>
  <c r="AE97"/>
  <c r="AA97"/>
  <c r="W97"/>
  <c r="S97"/>
  <c r="O97"/>
  <c r="K97"/>
  <c r="F97"/>
  <c r="BH96"/>
  <c r="BG96"/>
  <c r="AU96"/>
  <c r="AQ96"/>
  <c r="AM96"/>
  <c r="AI96"/>
  <c r="AE96"/>
  <c r="AA96"/>
  <c r="W96"/>
  <c r="S96"/>
  <c r="O96"/>
  <c r="K96"/>
  <c r="G96"/>
  <c r="F96"/>
  <c r="E96"/>
  <c r="BG95"/>
  <c r="AU95"/>
  <c r="AQ95"/>
  <c r="AM95"/>
  <c r="AI95"/>
  <c r="AE95"/>
  <c r="AA95"/>
  <c r="W95"/>
  <c r="S95"/>
  <c r="O95"/>
  <c r="K95"/>
  <c r="F95"/>
  <c r="G95" s="1"/>
  <c r="E95"/>
  <c r="BG94"/>
  <c r="AU94"/>
  <c r="AQ94"/>
  <c r="AM94"/>
  <c r="AI94"/>
  <c r="AE94"/>
  <c r="AA94"/>
  <c r="W94"/>
  <c r="S94"/>
  <c r="O94"/>
  <c r="K94"/>
  <c r="F94"/>
  <c r="E94"/>
  <c r="BG93"/>
  <c r="AU93"/>
  <c r="AQ93"/>
  <c r="AM93"/>
  <c r="AI93"/>
  <c r="AE93"/>
  <c r="AA93"/>
  <c r="W93"/>
  <c r="S93"/>
  <c r="O93"/>
  <c r="K93"/>
  <c r="H93"/>
  <c r="F93"/>
  <c r="G93" s="1"/>
  <c r="E93"/>
  <c r="BH92"/>
  <c r="BC92"/>
  <c r="BC89" s="1"/>
  <c r="AY92"/>
  <c r="AU92"/>
  <c r="AR92"/>
  <c r="AQ92"/>
  <c r="AM92"/>
  <c r="AI92"/>
  <c r="AI89" s="1"/>
  <c r="AE92"/>
  <c r="AA92"/>
  <c r="W92"/>
  <c r="S92"/>
  <c r="O92"/>
  <c r="O89" s="1"/>
  <c r="L92"/>
  <c r="K92"/>
  <c r="G92"/>
  <c r="F92"/>
  <c r="E92"/>
  <c r="BG91"/>
  <c r="AE91"/>
  <c r="AE89" s="1"/>
  <c r="W91"/>
  <c r="S91"/>
  <c r="O91"/>
  <c r="G91"/>
  <c r="F91"/>
  <c r="H91" s="1"/>
  <c r="E91"/>
  <c r="BH90"/>
  <c r="BC90"/>
  <c r="AY90"/>
  <c r="AV90"/>
  <c r="AR90"/>
  <c r="AM90"/>
  <c r="AA90"/>
  <c r="L90"/>
  <c r="K90"/>
  <c r="H90"/>
  <c r="F90"/>
  <c r="G90" s="1"/>
  <c r="E90"/>
  <c r="BG89"/>
  <c r="BF89"/>
  <c r="BH89" s="1"/>
  <c r="BE89"/>
  <c r="BB89"/>
  <c r="BA89"/>
  <c r="AY89"/>
  <c r="AX89"/>
  <c r="AW89"/>
  <c r="AT89"/>
  <c r="AS89"/>
  <c r="AR89"/>
  <c r="AP89"/>
  <c r="AO89"/>
  <c r="AL89"/>
  <c r="AK89"/>
  <c r="AH89"/>
  <c r="AG89"/>
  <c r="AD89"/>
  <c r="AC89"/>
  <c r="AB89"/>
  <c r="Z89"/>
  <c r="Y89"/>
  <c r="W89"/>
  <c r="V89"/>
  <c r="U89"/>
  <c r="R89"/>
  <c r="Q89"/>
  <c r="P89"/>
  <c r="N89"/>
  <c r="M89"/>
  <c r="J89"/>
  <c r="I89"/>
  <c r="E89" s="1"/>
  <c r="BH88"/>
  <c r="BG88"/>
  <c r="BE88"/>
  <c r="BE79" s="1"/>
  <c r="BC88"/>
  <c r="AY88"/>
  <c r="AU88"/>
  <c r="AQ88"/>
  <c r="AM88"/>
  <c r="AI88"/>
  <c r="AE88"/>
  <c r="AA88"/>
  <c r="W88"/>
  <c r="S88"/>
  <c r="O88"/>
  <c r="K88"/>
  <c r="F88"/>
  <c r="G88" s="1"/>
  <c r="E88"/>
  <c r="H88" s="1"/>
  <c r="BH87"/>
  <c r="BG87"/>
  <c r="BC87"/>
  <c r="AY87"/>
  <c r="AU87"/>
  <c r="AQ87"/>
  <c r="AM87"/>
  <c r="AI87"/>
  <c r="AE87"/>
  <c r="AA87"/>
  <c r="W87"/>
  <c r="S87"/>
  <c r="O87"/>
  <c r="K87"/>
  <c r="G87"/>
  <c r="F87"/>
  <c r="E87"/>
  <c r="BG86"/>
  <c r="BC86"/>
  <c r="AY86"/>
  <c r="AM86"/>
  <c r="AA86"/>
  <c r="K86"/>
  <c r="H86"/>
  <c r="G86"/>
  <c r="F86"/>
  <c r="E86"/>
  <c r="F85"/>
  <c r="E85"/>
  <c r="BG84"/>
  <c r="BC84"/>
  <c r="AY84"/>
  <c r="AU84"/>
  <c r="AQ84"/>
  <c r="AM84"/>
  <c r="AI84"/>
  <c r="AE84"/>
  <c r="AA84"/>
  <c r="W84"/>
  <c r="S84"/>
  <c r="O84"/>
  <c r="K84"/>
  <c r="G84"/>
  <c r="F84"/>
  <c r="E84"/>
  <c r="BH83"/>
  <c r="AM83"/>
  <c r="AA83"/>
  <c r="T83"/>
  <c r="K83"/>
  <c r="F83"/>
  <c r="E83"/>
  <c r="H83" s="1"/>
  <c r="BG82"/>
  <c r="BC82"/>
  <c r="AY82"/>
  <c r="AU82"/>
  <c r="AQ82"/>
  <c r="AM82"/>
  <c r="AI82"/>
  <c r="AE82"/>
  <c r="AA82"/>
  <c r="W82"/>
  <c r="S82"/>
  <c r="O82"/>
  <c r="K82"/>
  <c r="F82"/>
  <c r="G82" s="1"/>
  <c r="E82"/>
  <c r="BH81"/>
  <c r="AQ81"/>
  <c r="AM81"/>
  <c r="AJ81"/>
  <c r="AE81"/>
  <c r="S81"/>
  <c r="P81"/>
  <c r="O81"/>
  <c r="K81"/>
  <c r="F81"/>
  <c r="G81" s="1"/>
  <c r="E81"/>
  <c r="BH80"/>
  <c r="BG80"/>
  <c r="BC80"/>
  <c r="AY80"/>
  <c r="AU80"/>
  <c r="AR80"/>
  <c r="AQ80"/>
  <c r="AM80"/>
  <c r="AJ80"/>
  <c r="AI80"/>
  <c r="AE80"/>
  <c r="AA80"/>
  <c r="W80"/>
  <c r="S80"/>
  <c r="P80"/>
  <c r="O80"/>
  <c r="L80"/>
  <c r="K80"/>
  <c r="F80"/>
  <c r="G80" s="1"/>
  <c r="E80"/>
  <c r="BF79"/>
  <c r="BC79"/>
  <c r="BB79"/>
  <c r="BA79"/>
  <c r="AY79"/>
  <c r="AX79"/>
  <c r="AW79"/>
  <c r="AU79"/>
  <c r="AT79"/>
  <c r="AS79"/>
  <c r="AQ79"/>
  <c r="AP79"/>
  <c r="AO79"/>
  <c r="AM79"/>
  <c r="AL79"/>
  <c r="AK79"/>
  <c r="AI79"/>
  <c r="AH79"/>
  <c r="AG79"/>
  <c r="AE79"/>
  <c r="AD79"/>
  <c r="AC79"/>
  <c r="AA79"/>
  <c r="Z79"/>
  <c r="Y79"/>
  <c r="W79"/>
  <c r="V79"/>
  <c r="U79"/>
  <c r="S79"/>
  <c r="R79"/>
  <c r="Q79"/>
  <c r="O79"/>
  <c r="N79"/>
  <c r="F79" s="1"/>
  <c r="M79"/>
  <c r="J79"/>
  <c r="I79"/>
  <c r="D79"/>
  <c r="BH78"/>
  <c r="BG78"/>
  <c r="BC78"/>
  <c r="AY78"/>
  <c r="AU78"/>
  <c r="AR78"/>
  <c r="AQ78"/>
  <c r="AM78"/>
  <c r="AI78"/>
  <c r="AE78"/>
  <c r="AA78"/>
  <c r="W78"/>
  <c r="S78"/>
  <c r="O78"/>
  <c r="K78"/>
  <c r="F78"/>
  <c r="G78" s="1"/>
  <c r="E78"/>
  <c r="H78" s="1"/>
  <c r="BH77"/>
  <c r="BG77"/>
  <c r="BC77"/>
  <c r="AY77"/>
  <c r="AU77"/>
  <c r="AR77"/>
  <c r="AQ77"/>
  <c r="AM77"/>
  <c r="AI77"/>
  <c r="AE77"/>
  <c r="AA77"/>
  <c r="W77"/>
  <c r="S77"/>
  <c r="O77"/>
  <c r="K77"/>
  <c r="F77"/>
  <c r="E77"/>
  <c r="BH76"/>
  <c r="BG76"/>
  <c r="BC76"/>
  <c r="AY76"/>
  <c r="AU76"/>
  <c r="AR76"/>
  <c r="AQ76"/>
  <c r="AM76"/>
  <c r="AI76"/>
  <c r="AE76"/>
  <c r="AA76"/>
  <c r="W76"/>
  <c r="S76"/>
  <c r="O76"/>
  <c r="K76"/>
  <c r="G76"/>
  <c r="F76"/>
  <c r="H76" s="1"/>
  <c r="E76"/>
  <c r="BH75"/>
  <c r="BG75"/>
  <c r="BC75"/>
  <c r="AY75"/>
  <c r="AU75"/>
  <c r="AR75"/>
  <c r="AQ75"/>
  <c r="AM75"/>
  <c r="AI75"/>
  <c r="AE75"/>
  <c r="AA75"/>
  <c r="W75"/>
  <c r="S75"/>
  <c r="O75"/>
  <c r="K75"/>
  <c r="H75"/>
  <c r="G75"/>
  <c r="F75"/>
  <c r="E75"/>
  <c r="BH74"/>
  <c r="BG74"/>
  <c r="BC74"/>
  <c r="AY74"/>
  <c r="AU74"/>
  <c r="AR74"/>
  <c r="AQ74"/>
  <c r="AM74"/>
  <c r="AI74"/>
  <c r="AE74"/>
  <c r="AA74"/>
  <c r="W74"/>
  <c r="S74"/>
  <c r="O74"/>
  <c r="K74"/>
  <c r="H74"/>
  <c r="F74"/>
  <c r="G74" s="1"/>
  <c r="E74"/>
  <c r="BG73"/>
  <c r="BE73"/>
  <c r="E73" s="1"/>
  <c r="BC73"/>
  <c r="AY73"/>
  <c r="AU73"/>
  <c r="AQ73"/>
  <c r="AM73"/>
  <c r="AI73"/>
  <c r="AE73"/>
  <c r="AA73"/>
  <c r="W73"/>
  <c r="S73"/>
  <c r="O73"/>
  <c r="K73"/>
  <c r="F73"/>
  <c r="G73" s="1"/>
  <c r="BH72"/>
  <c r="BG72"/>
  <c r="BC72"/>
  <c r="AY72"/>
  <c r="AU72"/>
  <c r="AR72"/>
  <c r="AQ72"/>
  <c r="AM72"/>
  <c r="AI72"/>
  <c r="AE72"/>
  <c r="AA72"/>
  <c r="W72"/>
  <c r="T72"/>
  <c r="S72"/>
  <c r="O72"/>
  <c r="K72"/>
  <c r="G72"/>
  <c r="F72"/>
  <c r="E72"/>
  <c r="BG71"/>
  <c r="BC71"/>
  <c r="AY71"/>
  <c r="AU71"/>
  <c r="AQ71"/>
  <c r="AM71"/>
  <c r="AI71"/>
  <c r="AE71"/>
  <c r="AA71"/>
  <c r="W71"/>
  <c r="S71"/>
  <c r="O71"/>
  <c r="K71"/>
  <c r="G71"/>
  <c r="F71"/>
  <c r="E71"/>
  <c r="AM70"/>
  <c r="F70"/>
  <c r="E70"/>
  <c r="BH69"/>
  <c r="BE69"/>
  <c r="AM69"/>
  <c r="F69"/>
  <c r="G69" s="1"/>
  <c r="E69"/>
  <c r="BH68"/>
  <c r="BE68"/>
  <c r="F68"/>
  <c r="E68"/>
  <c r="H68" s="1"/>
  <c r="BH67"/>
  <c r="BE67"/>
  <c r="AM67"/>
  <c r="AI67"/>
  <c r="K67"/>
  <c r="H67"/>
  <c r="G67"/>
  <c r="F67"/>
  <c r="E67"/>
  <c r="BE66"/>
  <c r="BH66" s="1"/>
  <c r="AM66"/>
  <c r="AI66"/>
  <c r="AE66"/>
  <c r="AA66"/>
  <c r="K66"/>
  <c r="G66"/>
  <c r="F66"/>
  <c r="H66" s="1"/>
  <c r="E66"/>
  <c r="AM65"/>
  <c r="AI65"/>
  <c r="AE65"/>
  <c r="AA65"/>
  <c r="K65"/>
  <c r="H65"/>
  <c r="G65"/>
  <c r="F65"/>
  <c r="E65"/>
  <c r="BH64"/>
  <c r="BG64"/>
  <c r="BC64"/>
  <c r="AY64"/>
  <c r="AU64"/>
  <c r="AQ64"/>
  <c r="AM64"/>
  <c r="AI64"/>
  <c r="AE64"/>
  <c r="AA64"/>
  <c r="W64"/>
  <c r="S64"/>
  <c r="O64"/>
  <c r="K64"/>
  <c r="F64"/>
  <c r="G64" s="1"/>
  <c r="E64"/>
  <c r="BH63"/>
  <c r="BG63"/>
  <c r="BC63"/>
  <c r="AY63"/>
  <c r="AU63"/>
  <c r="AQ63"/>
  <c r="AM63"/>
  <c r="AI63"/>
  <c r="AE63"/>
  <c r="AA63"/>
  <c r="W63"/>
  <c r="S63"/>
  <c r="O63"/>
  <c r="K63"/>
  <c r="G63"/>
  <c r="F63"/>
  <c r="E63"/>
  <c r="BE62"/>
  <c r="BC62"/>
  <c r="AY62"/>
  <c r="AU62"/>
  <c r="AQ62"/>
  <c r="AM62"/>
  <c r="AI62"/>
  <c r="AE62"/>
  <c r="AA62"/>
  <c r="W62"/>
  <c r="S62"/>
  <c r="O62"/>
  <c r="K62"/>
  <c r="F62"/>
  <c r="BH61"/>
  <c r="AM61"/>
  <c r="F61"/>
  <c r="E61"/>
  <c r="BH60"/>
  <c r="BE60"/>
  <c r="BG60" s="1"/>
  <c r="BC60"/>
  <c r="AY60"/>
  <c r="AU60"/>
  <c r="AQ60"/>
  <c r="AM60"/>
  <c r="AI60"/>
  <c r="AE60"/>
  <c r="AA60"/>
  <c r="W60"/>
  <c r="S60"/>
  <c r="O60"/>
  <c r="K60"/>
  <c r="H60"/>
  <c r="G60"/>
  <c r="F60"/>
  <c r="E60"/>
  <c r="BH59"/>
  <c r="BG59"/>
  <c r="BC59"/>
  <c r="AY59"/>
  <c r="AU59"/>
  <c r="AQ59"/>
  <c r="AM59"/>
  <c r="AI59"/>
  <c r="AE59"/>
  <c r="AA59"/>
  <c r="W59"/>
  <c r="S59"/>
  <c r="O59"/>
  <c r="K59"/>
  <c r="H59"/>
  <c r="G59"/>
  <c r="F59"/>
  <c r="E59"/>
  <c r="BH58"/>
  <c r="BG58"/>
  <c r="BC58"/>
  <c r="AY58"/>
  <c r="AU58"/>
  <c r="AQ58"/>
  <c r="AM58"/>
  <c r="AI58"/>
  <c r="AE58"/>
  <c r="AA58"/>
  <c r="W58"/>
  <c r="S58"/>
  <c r="O58"/>
  <c r="K58"/>
  <c r="H58"/>
  <c r="G58"/>
  <c r="F58"/>
  <c r="E58"/>
  <c r="BE57"/>
  <c r="BE38" s="1"/>
  <c r="BE37" s="1"/>
  <c r="BG37" s="1"/>
  <c r="BC57"/>
  <c r="AY57"/>
  <c r="AU57"/>
  <c r="AQ57"/>
  <c r="AM57"/>
  <c r="AI57"/>
  <c r="AE57"/>
  <c r="AA57"/>
  <c r="W57"/>
  <c r="S57"/>
  <c r="O57"/>
  <c r="K57"/>
  <c r="F57"/>
  <c r="BH56"/>
  <c r="BG56"/>
  <c r="BC56"/>
  <c r="AY56"/>
  <c r="AU56"/>
  <c r="AQ56"/>
  <c r="AM56"/>
  <c r="AI56"/>
  <c r="AE56"/>
  <c r="AA56"/>
  <c r="W56"/>
  <c r="S56"/>
  <c r="O56"/>
  <c r="K56"/>
  <c r="H56"/>
  <c r="G56"/>
  <c r="F56"/>
  <c r="E56"/>
  <c r="BH55"/>
  <c r="BG55"/>
  <c r="BC55"/>
  <c r="AY55"/>
  <c r="AU55"/>
  <c r="AQ55"/>
  <c r="AM55"/>
  <c r="AI55"/>
  <c r="AE55"/>
  <c r="AA55"/>
  <c r="W55"/>
  <c r="S55"/>
  <c r="O55"/>
  <c r="K55"/>
  <c r="G55"/>
  <c r="F55"/>
  <c r="E55"/>
  <c r="BH54"/>
  <c r="BG54"/>
  <c r="BC54"/>
  <c r="AY54"/>
  <c r="AU54"/>
  <c r="AQ54"/>
  <c r="AM54"/>
  <c r="AI54"/>
  <c r="AE54"/>
  <c r="AA54"/>
  <c r="W54"/>
  <c r="S54"/>
  <c r="O54"/>
  <c r="K54"/>
  <c r="G54"/>
  <c r="F54"/>
  <c r="H54" s="1"/>
  <c r="E54"/>
  <c r="BG53"/>
  <c r="BC53"/>
  <c r="AY53"/>
  <c r="AU53"/>
  <c r="AQ53"/>
  <c r="AM53"/>
  <c r="AI53"/>
  <c r="AE53"/>
  <c r="AA53"/>
  <c r="W53"/>
  <c r="S53"/>
  <c r="O53"/>
  <c r="K53"/>
  <c r="F53"/>
  <c r="G53" s="1"/>
  <c r="E53"/>
  <c r="BH52"/>
  <c r="BG52"/>
  <c r="BC52"/>
  <c r="AY52"/>
  <c r="AU52"/>
  <c r="AQ52"/>
  <c r="AM52"/>
  <c r="AI52"/>
  <c r="AE52"/>
  <c r="AA52"/>
  <c r="W52"/>
  <c r="S52"/>
  <c r="O52"/>
  <c r="K52"/>
  <c r="F52"/>
  <c r="E52"/>
  <c r="H52" s="1"/>
  <c r="BH51"/>
  <c r="BE51"/>
  <c r="BG51" s="1"/>
  <c r="BC51"/>
  <c r="AY51"/>
  <c r="AU51"/>
  <c r="AQ51"/>
  <c r="AM51"/>
  <c r="AI51"/>
  <c r="AE51"/>
  <c r="AA51"/>
  <c r="W51"/>
  <c r="S51"/>
  <c r="O51"/>
  <c r="K51"/>
  <c r="F51"/>
  <c r="E51"/>
  <c r="BH50"/>
  <c r="BG50"/>
  <c r="BC50"/>
  <c r="AY50"/>
  <c r="AU50"/>
  <c r="AQ50"/>
  <c r="AM50"/>
  <c r="AI50"/>
  <c r="AE50"/>
  <c r="AA50"/>
  <c r="W50"/>
  <c r="S50"/>
  <c r="O50"/>
  <c r="K50"/>
  <c r="F50"/>
  <c r="E50"/>
  <c r="BH49"/>
  <c r="BG49"/>
  <c r="BC49"/>
  <c r="AY49"/>
  <c r="AU49"/>
  <c r="AQ49"/>
  <c r="AM49"/>
  <c r="AI49"/>
  <c r="AE49"/>
  <c r="AA49"/>
  <c r="W49"/>
  <c r="S49"/>
  <c r="O49"/>
  <c r="K49"/>
  <c r="F49"/>
  <c r="E49"/>
  <c r="BH48"/>
  <c r="BG48"/>
  <c r="BC48"/>
  <c r="AY48"/>
  <c r="AU48"/>
  <c r="AQ48"/>
  <c r="AM48"/>
  <c r="AI48"/>
  <c r="AE48"/>
  <c r="AA48"/>
  <c r="W48"/>
  <c r="S48"/>
  <c r="O48"/>
  <c r="K48"/>
  <c r="F48"/>
  <c r="E48"/>
  <c r="H48" s="1"/>
  <c r="BH47"/>
  <c r="BG47"/>
  <c r="BC47"/>
  <c r="AY47"/>
  <c r="AU47"/>
  <c r="AQ47"/>
  <c r="AM47"/>
  <c r="AI47"/>
  <c r="AE47"/>
  <c r="AA47"/>
  <c r="W47"/>
  <c r="S47"/>
  <c r="O47"/>
  <c r="K47"/>
  <c r="G47"/>
  <c r="F47"/>
  <c r="E47"/>
  <c r="BH46"/>
  <c r="BG46"/>
  <c r="BC46"/>
  <c r="AY46"/>
  <c r="AU46"/>
  <c r="AQ46"/>
  <c r="AM46"/>
  <c r="AI46"/>
  <c r="AE46"/>
  <c r="AA46"/>
  <c r="W46"/>
  <c r="S46"/>
  <c r="O46"/>
  <c r="K46"/>
  <c r="F46"/>
  <c r="G46" s="1"/>
  <c r="E46"/>
  <c r="BH45"/>
  <c r="F45"/>
  <c r="E45"/>
  <c r="BH44"/>
  <c r="F44"/>
  <c r="E44"/>
  <c r="BH43"/>
  <c r="F43"/>
  <c r="E43"/>
  <c r="BH42"/>
  <c r="G42"/>
  <c r="F42"/>
  <c r="E42"/>
  <c r="BH41"/>
  <c r="G41"/>
  <c r="F41"/>
  <c r="E41"/>
  <c r="BH40"/>
  <c r="BG40"/>
  <c r="BC40"/>
  <c r="AY40"/>
  <c r="AU40"/>
  <c r="AQ40"/>
  <c r="AM40"/>
  <c r="AI40"/>
  <c r="AE40"/>
  <c r="AA40"/>
  <c r="W40"/>
  <c r="S40"/>
  <c r="O40"/>
  <c r="K40"/>
  <c r="H40"/>
  <c r="G40"/>
  <c r="F40"/>
  <c r="E40"/>
  <c r="BH39"/>
  <c r="BG39"/>
  <c r="BC39"/>
  <c r="AY39"/>
  <c r="AU39"/>
  <c r="AQ39"/>
  <c r="AM39"/>
  <c r="AI39"/>
  <c r="AE39"/>
  <c r="AA39"/>
  <c r="W39"/>
  <c r="S39"/>
  <c r="O39"/>
  <c r="K39"/>
  <c r="H39"/>
  <c r="G39"/>
  <c r="F39"/>
  <c r="E39"/>
  <c r="BF38"/>
  <c r="BB38"/>
  <c r="BB37" s="1"/>
  <c r="BA38"/>
  <c r="BA37" s="1"/>
  <c r="AX38"/>
  <c r="AW38"/>
  <c r="AT38"/>
  <c r="AT37" s="1"/>
  <c r="AU37" s="1"/>
  <c r="AS38"/>
  <c r="AS37" s="1"/>
  <c r="AP38"/>
  <c r="AO38"/>
  <c r="AL38"/>
  <c r="AL37" s="1"/>
  <c r="AM37" s="1"/>
  <c r="AK38"/>
  <c r="AH38"/>
  <c r="AG38"/>
  <c r="AG37" s="1"/>
  <c r="AD38"/>
  <c r="AD37" s="1"/>
  <c r="AC38"/>
  <c r="AC37" s="1"/>
  <c r="Z38"/>
  <c r="Y38"/>
  <c r="V38"/>
  <c r="V37" s="1"/>
  <c r="U38"/>
  <c r="U37" s="1"/>
  <c r="R38"/>
  <c r="Q38"/>
  <c r="N38"/>
  <c r="N37" s="1"/>
  <c r="O37" s="1"/>
  <c r="M38"/>
  <c r="J38"/>
  <c r="I38"/>
  <c r="I37" s="1"/>
  <c r="BF37"/>
  <c r="AY37"/>
  <c r="AX37"/>
  <c r="AW37"/>
  <c r="AQ37"/>
  <c r="AP37"/>
  <c r="AO37"/>
  <c r="AK37"/>
  <c r="AI37"/>
  <c r="AH37"/>
  <c r="AA37"/>
  <c r="Z37"/>
  <c r="Y37"/>
  <c r="S37"/>
  <c r="R37"/>
  <c r="Q37"/>
  <c r="M37"/>
  <c r="BH36"/>
  <c r="BG36"/>
  <c r="BC36"/>
  <c r="AY36"/>
  <c r="AU36"/>
  <c r="AQ36"/>
  <c r="AM36"/>
  <c r="AI36"/>
  <c r="AE36"/>
  <c r="AA36"/>
  <c r="W36"/>
  <c r="S36"/>
  <c r="O36"/>
  <c r="K36"/>
  <c r="F36"/>
  <c r="E36"/>
  <c r="H36" s="1"/>
  <c r="BH35"/>
  <c r="BG35"/>
  <c r="BC35"/>
  <c r="AY35"/>
  <c r="AU35"/>
  <c r="AQ35"/>
  <c r="AM35"/>
  <c r="AI35"/>
  <c r="AE35"/>
  <c r="AA35"/>
  <c r="W35"/>
  <c r="S35"/>
  <c r="O35"/>
  <c r="K35"/>
  <c r="F35"/>
  <c r="E35"/>
  <c r="H35" s="1"/>
  <c r="BH34"/>
  <c r="BG34"/>
  <c r="BC34"/>
  <c r="AY34"/>
  <c r="AU34"/>
  <c r="AQ34"/>
  <c r="AM34"/>
  <c r="AI34"/>
  <c r="AE34"/>
  <c r="AA34"/>
  <c r="W34"/>
  <c r="S34"/>
  <c r="O34"/>
  <c r="K34"/>
  <c r="G34"/>
  <c r="F34"/>
  <c r="E34"/>
  <c r="BH33"/>
  <c r="AU33"/>
  <c r="AQ33"/>
  <c r="AM33"/>
  <c r="AI33"/>
  <c r="AE33"/>
  <c r="AA33"/>
  <c r="W33"/>
  <c r="S33"/>
  <c r="O33"/>
  <c r="K33"/>
  <c r="G33"/>
  <c r="F33"/>
  <c r="H33" s="1"/>
  <c r="E33"/>
  <c r="BH32"/>
  <c r="BG32"/>
  <c r="BC32"/>
  <c r="AY32"/>
  <c r="AU32"/>
  <c r="AQ32"/>
  <c r="AM32"/>
  <c r="AI32"/>
  <c r="AE32"/>
  <c r="AA32"/>
  <c r="W32"/>
  <c r="S32"/>
  <c r="O32"/>
  <c r="K32"/>
  <c r="G32"/>
  <c r="F32"/>
  <c r="H32" s="1"/>
  <c r="E32"/>
  <c r="BH31"/>
  <c r="AU31"/>
  <c r="AQ31"/>
  <c r="AM31"/>
  <c r="AI31"/>
  <c r="AE31"/>
  <c r="AA31"/>
  <c r="W31"/>
  <c r="S31"/>
  <c r="O31"/>
  <c r="K31"/>
  <c r="H31"/>
  <c r="G31"/>
  <c r="F31"/>
  <c r="E31"/>
  <c r="BH30"/>
  <c r="BG30"/>
  <c r="BC30"/>
  <c r="AY30"/>
  <c r="AU30"/>
  <c r="AQ30"/>
  <c r="AM30"/>
  <c r="AI30"/>
  <c r="AE30"/>
  <c r="AA30"/>
  <c r="W30"/>
  <c r="S30"/>
  <c r="O30"/>
  <c r="K30"/>
  <c r="H30"/>
  <c r="G30"/>
  <c r="F30"/>
  <c r="E30"/>
  <c r="BH29"/>
  <c r="BG29"/>
  <c r="BC29"/>
  <c r="AY29"/>
  <c r="AU29"/>
  <c r="AQ29"/>
  <c r="AM29"/>
  <c r="AI29"/>
  <c r="AE29"/>
  <c r="AA29"/>
  <c r="W29"/>
  <c r="S29"/>
  <c r="O29"/>
  <c r="K29"/>
  <c r="H29"/>
  <c r="G29"/>
  <c r="F29"/>
  <c r="E29"/>
  <c r="BG28"/>
  <c r="BC28"/>
  <c r="AY28"/>
  <c r="AU28"/>
  <c r="AQ28"/>
  <c r="AM28"/>
  <c r="AI28"/>
  <c r="AE28"/>
  <c r="AA28"/>
  <c r="W28"/>
  <c r="S28"/>
  <c r="O28"/>
  <c r="K28"/>
  <c r="G28"/>
  <c r="F28"/>
  <c r="E28"/>
  <c r="AU27"/>
  <c r="AQ27"/>
  <c r="AM27"/>
  <c r="AI27"/>
  <c r="AE27"/>
  <c r="AA27"/>
  <c r="W27"/>
  <c r="S27"/>
  <c r="O27"/>
  <c r="K27"/>
  <c r="F27"/>
  <c r="G27" s="1"/>
  <c r="E27"/>
  <c r="BH26"/>
  <c r="G26"/>
  <c r="F26"/>
  <c r="E26"/>
  <c r="BH25"/>
  <c r="BG25"/>
  <c r="BC25"/>
  <c r="AY25"/>
  <c r="AU25"/>
  <c r="AQ25"/>
  <c r="AM25"/>
  <c r="AI25"/>
  <c r="AE25"/>
  <c r="AA25"/>
  <c r="W25"/>
  <c r="S25"/>
  <c r="O25"/>
  <c r="K25"/>
  <c r="F25"/>
  <c r="G25" s="1"/>
  <c r="E25"/>
  <c r="BH24"/>
  <c r="BG24"/>
  <c r="BC24"/>
  <c r="AY24"/>
  <c r="AU24"/>
  <c r="AQ24"/>
  <c r="AM24"/>
  <c r="AI24"/>
  <c r="AF24"/>
  <c r="AE24"/>
  <c r="AB24"/>
  <c r="AA24"/>
  <c r="X24"/>
  <c r="W24"/>
  <c r="T24"/>
  <c r="S24"/>
  <c r="P24"/>
  <c r="O24"/>
  <c r="K24"/>
  <c r="G24"/>
  <c r="F24"/>
  <c r="E24"/>
  <c r="BH23"/>
  <c r="AU23"/>
  <c r="AQ23"/>
  <c r="AM23"/>
  <c r="AI23"/>
  <c r="AF23"/>
  <c r="AE23"/>
  <c r="AA23"/>
  <c r="W23"/>
  <c r="S23"/>
  <c r="O23"/>
  <c r="K23"/>
  <c r="G23"/>
  <c r="F23"/>
  <c r="E23"/>
  <c r="BH22"/>
  <c r="BG22"/>
  <c r="BC22"/>
  <c r="AY22"/>
  <c r="AU22"/>
  <c r="AQ22"/>
  <c r="AM22"/>
  <c r="AI22"/>
  <c r="AF22"/>
  <c r="AE22"/>
  <c r="AA22"/>
  <c r="X22"/>
  <c r="W22"/>
  <c r="T22"/>
  <c r="S22"/>
  <c r="P22"/>
  <c r="O22"/>
  <c r="L22"/>
  <c r="K22"/>
  <c r="F22"/>
  <c r="G22" s="1"/>
  <c r="E22"/>
  <c r="BH21"/>
  <c r="BG21"/>
  <c r="BC21"/>
  <c r="AY21"/>
  <c r="AU21"/>
  <c r="AQ21"/>
  <c r="AM21"/>
  <c r="AI21"/>
  <c r="AE21"/>
  <c r="AA21"/>
  <c r="W21"/>
  <c r="T21"/>
  <c r="S21"/>
  <c r="O21"/>
  <c r="K21"/>
  <c r="F21"/>
  <c r="E21"/>
  <c r="BG20"/>
  <c r="BF20"/>
  <c r="BE20"/>
  <c r="BB20"/>
  <c r="BA20"/>
  <c r="AY20"/>
  <c r="AX20"/>
  <c r="AW20"/>
  <c r="AT20"/>
  <c r="AS20"/>
  <c r="AQ20"/>
  <c r="AP20"/>
  <c r="AO20"/>
  <c r="AL20"/>
  <c r="AM20" s="1"/>
  <c r="AK20"/>
  <c r="AI20"/>
  <c r="AH20"/>
  <c r="AG20"/>
  <c r="AD20"/>
  <c r="AC20"/>
  <c r="AA20"/>
  <c r="Z20"/>
  <c r="Y20"/>
  <c r="V20"/>
  <c r="W20" s="1"/>
  <c r="U20"/>
  <c r="S20"/>
  <c r="R20"/>
  <c r="Q20"/>
  <c r="N20"/>
  <c r="M20"/>
  <c r="K20"/>
  <c r="J20"/>
  <c r="I20"/>
  <c r="F20"/>
  <c r="D20"/>
  <c r="BH19"/>
  <c r="BG19"/>
  <c r="BC19"/>
  <c r="AY19"/>
  <c r="AU19"/>
  <c r="AQ19"/>
  <c r="AM19"/>
  <c r="AI19"/>
  <c r="AE19"/>
  <c r="AA19"/>
  <c r="W19"/>
  <c r="S19"/>
  <c r="O19"/>
  <c r="K19"/>
  <c r="G19"/>
  <c r="F19"/>
  <c r="H19" s="1"/>
  <c r="E19"/>
  <c r="BH18"/>
  <c r="AU18"/>
  <c r="AQ18"/>
  <c r="AM18"/>
  <c r="AI18"/>
  <c r="AE18"/>
  <c r="AA18"/>
  <c r="W18"/>
  <c r="S18"/>
  <c r="O18"/>
  <c r="L18"/>
  <c r="K18"/>
  <c r="F18"/>
  <c r="E18"/>
  <c r="H18" s="1"/>
  <c r="BH17"/>
  <c r="AU17"/>
  <c r="AQ17"/>
  <c r="AM17"/>
  <c r="AI17"/>
  <c r="AE17"/>
  <c r="AA17"/>
  <c r="W17"/>
  <c r="S17"/>
  <c r="O17"/>
  <c r="K17"/>
  <c r="G17"/>
  <c r="F17"/>
  <c r="E17"/>
  <c r="BH16"/>
  <c r="AU16"/>
  <c r="AQ16"/>
  <c r="AM16"/>
  <c r="AI16"/>
  <c r="AE16"/>
  <c r="AA16"/>
  <c r="W16"/>
  <c r="S16"/>
  <c r="O16"/>
  <c r="K16"/>
  <c r="H16"/>
  <c r="G16"/>
  <c r="F16"/>
  <c r="E16"/>
  <c r="BH15"/>
  <c r="AU15"/>
  <c r="AQ15"/>
  <c r="AM15"/>
  <c r="AI15"/>
  <c r="AE15"/>
  <c r="AA15"/>
  <c r="W15"/>
  <c r="S15"/>
  <c r="O15"/>
  <c r="K15"/>
  <c r="F15"/>
  <c r="E15"/>
  <c r="BH14"/>
  <c r="F14"/>
  <c r="E14"/>
  <c r="BH13"/>
  <c r="BG13"/>
  <c r="BC13"/>
  <c r="AY13"/>
  <c r="AU13"/>
  <c r="AQ13"/>
  <c r="AM13"/>
  <c r="AI13"/>
  <c r="AE13"/>
  <c r="AA13"/>
  <c r="W13"/>
  <c r="S13"/>
  <c r="O13"/>
  <c r="K13"/>
  <c r="H13"/>
  <c r="F13"/>
  <c r="G13" s="1"/>
  <c r="E13"/>
  <c r="BH12"/>
  <c r="H12"/>
  <c r="G12"/>
  <c r="F12"/>
  <c r="E12"/>
  <c r="F11"/>
  <c r="G11" s="1"/>
  <c r="E11"/>
  <c r="BH10"/>
  <c r="BG10"/>
  <c r="BC10"/>
  <c r="AY10"/>
  <c r="AU10"/>
  <c r="AQ10"/>
  <c r="AM10"/>
  <c r="AI10"/>
  <c r="AE10"/>
  <c r="AA10"/>
  <c r="W10"/>
  <c r="S10"/>
  <c r="O10"/>
  <c r="K10"/>
  <c r="F10"/>
  <c r="G10" s="1"/>
  <c r="E10"/>
  <c r="H10" s="1"/>
  <c r="BH9"/>
  <c r="BG9"/>
  <c r="BC9"/>
  <c r="AY9"/>
  <c r="AU9"/>
  <c r="AQ9"/>
  <c r="AM9"/>
  <c r="AI9"/>
  <c r="AE9"/>
  <c r="AA9"/>
  <c r="W9"/>
  <c r="S9"/>
  <c r="O9"/>
  <c r="K9"/>
  <c r="F9"/>
  <c r="E9"/>
  <c r="H9" s="1"/>
  <c r="BH8"/>
  <c r="BG8"/>
  <c r="BC8"/>
  <c r="AY8"/>
  <c r="AU8"/>
  <c r="AQ8"/>
  <c r="AQ6" s="1"/>
  <c r="AM8"/>
  <c r="AI8"/>
  <c r="AE8"/>
  <c r="AA8"/>
  <c r="W8"/>
  <c r="S8"/>
  <c r="O8"/>
  <c r="K8"/>
  <c r="G8"/>
  <c r="F8"/>
  <c r="E8"/>
  <c r="BH7"/>
  <c r="BG7"/>
  <c r="BC7"/>
  <c r="AY7"/>
  <c r="AU7"/>
  <c r="AQ7"/>
  <c r="AM7"/>
  <c r="AM6" s="1"/>
  <c r="AI7"/>
  <c r="AI6" s="1"/>
  <c r="AE7"/>
  <c r="AE6" s="1"/>
  <c r="AA7"/>
  <c r="W7"/>
  <c r="S7"/>
  <c r="O7"/>
  <c r="O6" s="1"/>
  <c r="K7"/>
  <c r="G7"/>
  <c r="F7"/>
  <c r="E7"/>
  <c r="BF6"/>
  <c r="BE6"/>
  <c r="BB6"/>
  <c r="BB141" s="1"/>
  <c r="BA6"/>
  <c r="AX6"/>
  <c r="AW6"/>
  <c r="AW141" s="1"/>
  <c r="AW144" s="1"/>
  <c r="AU6"/>
  <c r="AT6"/>
  <c r="AT141" s="1"/>
  <c r="AS6"/>
  <c r="AS141" s="1"/>
  <c r="AS144" s="1"/>
  <c r="AR6"/>
  <c r="AP6"/>
  <c r="AP141" s="1"/>
  <c r="AO6"/>
  <c r="AO141" s="1"/>
  <c r="AO144" s="1"/>
  <c r="AN6"/>
  <c r="AL6"/>
  <c r="AK6"/>
  <c r="AK141" s="1"/>
  <c r="AK144" s="1"/>
  <c r="AJ6"/>
  <c r="AH6"/>
  <c r="AH141" s="1"/>
  <c r="AG6"/>
  <c r="AG141" s="1"/>
  <c r="AG144" s="1"/>
  <c r="AF6"/>
  <c r="AD6"/>
  <c r="AD141" s="1"/>
  <c r="AC6"/>
  <c r="AB6"/>
  <c r="Z6"/>
  <c r="Z141" s="1"/>
  <c r="Y6"/>
  <c r="Y141" s="1"/>
  <c r="Y144" s="1"/>
  <c r="X6"/>
  <c r="W6"/>
  <c r="V6"/>
  <c r="V141" s="1"/>
  <c r="V144" s="1"/>
  <c r="U6"/>
  <c r="U141" s="1"/>
  <c r="U144" s="1"/>
  <c r="T6"/>
  <c r="S6"/>
  <c r="R6"/>
  <c r="Q6"/>
  <c r="Q141" s="1"/>
  <c r="Q144" s="1"/>
  <c r="P6"/>
  <c r="N6"/>
  <c r="N141" s="1"/>
  <c r="M6"/>
  <c r="M141" s="1"/>
  <c r="M144" s="1"/>
  <c r="K6"/>
  <c r="J6"/>
  <c r="I6"/>
  <c r="E6"/>
  <c r="D6"/>
  <c r="D141" s="1"/>
  <c r="D144" s="1"/>
  <c r="X144" l="1"/>
  <c r="W144"/>
  <c r="AD144"/>
  <c r="AE144" s="1"/>
  <c r="AE141"/>
  <c r="E37"/>
  <c r="F6"/>
  <c r="AC141"/>
  <c r="AC144" s="1"/>
  <c r="AQ141"/>
  <c r="AP144"/>
  <c r="BF141"/>
  <c r="BG6"/>
  <c r="G15"/>
  <c r="G18"/>
  <c r="G21"/>
  <c r="I141"/>
  <c r="I144" s="1"/>
  <c r="AX141"/>
  <c r="AY6"/>
  <c r="H20"/>
  <c r="G20"/>
  <c r="BC20"/>
  <c r="BH37"/>
  <c r="G68"/>
  <c r="G83"/>
  <c r="AA89"/>
  <c r="X141"/>
  <c r="J141"/>
  <c r="BA141"/>
  <c r="BA144" s="1"/>
  <c r="AA6"/>
  <c r="AU20"/>
  <c r="AE37"/>
  <c r="BC37"/>
  <c r="F38"/>
  <c r="G48"/>
  <c r="G38" s="1"/>
  <c r="H51"/>
  <c r="G51"/>
  <c r="L79"/>
  <c r="K79"/>
  <c r="E79"/>
  <c r="H79" s="1"/>
  <c r="S89"/>
  <c r="H99"/>
  <c r="G99"/>
  <c r="G117"/>
  <c r="G126"/>
  <c r="G140"/>
  <c r="BC141"/>
  <c r="AN89"/>
  <c r="AM89"/>
  <c r="AU89"/>
  <c r="H124"/>
  <c r="G124"/>
  <c r="AL141"/>
  <c r="Z144"/>
  <c r="AB141"/>
  <c r="AA141"/>
  <c r="AT144"/>
  <c r="AU144" s="1"/>
  <c r="AU141"/>
  <c r="BC6"/>
  <c r="AE20"/>
  <c r="G36"/>
  <c r="J37"/>
  <c r="K38"/>
  <c r="W37"/>
  <c r="BH38"/>
  <c r="H50"/>
  <c r="G50"/>
  <c r="G62"/>
  <c r="H77"/>
  <c r="G77"/>
  <c r="L89"/>
  <c r="F89"/>
  <c r="K89"/>
  <c r="AR141"/>
  <c r="N144"/>
  <c r="P141"/>
  <c r="O141"/>
  <c r="E20"/>
  <c r="E57"/>
  <c r="G57" s="1"/>
  <c r="BH57"/>
  <c r="BG57"/>
  <c r="BH62"/>
  <c r="E62"/>
  <c r="H62" s="1"/>
  <c r="BG62"/>
  <c r="H94"/>
  <c r="G94"/>
  <c r="H112"/>
  <c r="G112"/>
  <c r="G135"/>
  <c r="AH144"/>
  <c r="AI141"/>
  <c r="BE141"/>
  <c r="BE144" s="1"/>
  <c r="W141"/>
  <c r="G9"/>
  <c r="O20"/>
  <c r="G35"/>
  <c r="G49"/>
  <c r="G52"/>
  <c r="BH79"/>
  <c r="BG79"/>
  <c r="G121"/>
  <c r="R144"/>
  <c r="T141"/>
  <c r="S141"/>
  <c r="BB144"/>
  <c r="BH73"/>
  <c r="E97"/>
  <c r="H97" l="1"/>
  <c r="G97"/>
  <c r="G79"/>
  <c r="BC144"/>
  <c r="E38"/>
  <c r="G6"/>
  <c r="H89"/>
  <c r="G89"/>
  <c r="AA144"/>
  <c r="AB144"/>
  <c r="AL144"/>
  <c r="AN141"/>
  <c r="AM141"/>
  <c r="AX144"/>
  <c r="AY141"/>
  <c r="BF144"/>
  <c r="BH141"/>
  <c r="BG141"/>
  <c r="BG92" s="1"/>
  <c r="BG90" s="1"/>
  <c r="AJ144"/>
  <c r="AI144"/>
  <c r="AR144"/>
  <c r="AQ144"/>
  <c r="T144"/>
  <c r="S144"/>
  <c r="K141"/>
  <c r="J144"/>
  <c r="L141"/>
  <c r="E141"/>
  <c r="E144" s="1"/>
  <c r="O144"/>
  <c r="P144"/>
  <c r="F37"/>
  <c r="K37"/>
  <c r="H37" l="1"/>
  <c r="G37"/>
  <c r="F141"/>
  <c r="AN144"/>
  <c r="AM144"/>
  <c r="BH144"/>
  <c r="BG144"/>
  <c r="L144"/>
  <c r="K144"/>
  <c r="AZ144"/>
  <c r="AY144"/>
  <c r="F144" l="1"/>
  <c r="H141"/>
  <c r="G141"/>
  <c r="H144" l="1"/>
  <c r="G144"/>
</calcChain>
</file>

<file path=xl/sharedStrings.xml><?xml version="1.0" encoding="utf-8"?>
<sst xmlns="http://schemas.openxmlformats.org/spreadsheetml/2006/main" count="231" uniqueCount="184">
  <si>
    <t>Динамика    изменения   недоимки   по  налогам  на 01.01. 2022 год г.Ак-Довурак ( тыс. рублей)</t>
  </si>
  <si>
    <t>номер  п/п</t>
  </si>
  <si>
    <t>Наименование организаций</t>
  </si>
  <si>
    <t>НЕДОИМКА,  ВСЕГО:</t>
  </si>
  <si>
    <t>(+) увел. (-) умен</t>
  </si>
  <si>
    <t>темп роста ( &gt;1), снижения (&lt;1)</t>
  </si>
  <si>
    <t>НДФЛ        (налог)</t>
  </si>
  <si>
    <t>(+) увеличение,        (-) уменьшение</t>
  </si>
  <si>
    <t>Налог на имущ. (налог)</t>
  </si>
  <si>
    <t>Транспортный налог         (налог)</t>
  </si>
  <si>
    <t>Земельный налог  (налог)</t>
  </si>
  <si>
    <t>(+) увеличение,    (-) уменьшение</t>
  </si>
  <si>
    <t>НДПП И      (налог)</t>
  </si>
  <si>
    <t>(+) увеличение,       (-) уменьшение</t>
  </si>
  <si>
    <t>Водный налог       (налог)</t>
  </si>
  <si>
    <t>ЕНВД                    (налог)</t>
  </si>
  <si>
    <t>(+) увеличение,           (-) уменьшение</t>
  </si>
  <si>
    <t>темп снижения (&lt;1),  роста (&gt;1)</t>
  </si>
  <si>
    <t>УСН</t>
  </si>
  <si>
    <t>НДС        (недоимка)</t>
  </si>
  <si>
    <t>Прибыль            (недоимка)</t>
  </si>
  <si>
    <t>Патент</t>
  </si>
  <si>
    <t>ЕСХН</t>
  </si>
  <si>
    <t>Страховые</t>
  </si>
  <si>
    <t>ИНН</t>
  </si>
  <si>
    <t>01.01. 2020.</t>
  </si>
  <si>
    <t>01.01. 2021.</t>
  </si>
  <si>
    <t>01.01.                 2022</t>
  </si>
  <si>
    <t>I.</t>
  </si>
  <si>
    <t>Федеральные бюджетные учреждения, :</t>
  </si>
  <si>
    <t>ГУ Управление Пенсионного фонда</t>
  </si>
  <si>
    <t>Отделение ФК Г.А-Д</t>
  </si>
  <si>
    <t>ФГУ "Центр гос.санит-эпидем.надзора Б-Х 600</t>
  </si>
  <si>
    <t>ФГУП "Почта России"</t>
  </si>
  <si>
    <t>ФГКУ1 отряд ФСП(пож.часть) 2113</t>
  </si>
  <si>
    <t>ФГКУ ОВО ВНГ по РТ</t>
  </si>
  <si>
    <t xml:space="preserve">МО МВД РФ "Барун-Хемчикский" </t>
  </si>
  <si>
    <t>ГУ РО ФСС РФ по РТ</t>
  </si>
  <si>
    <t>ГУМ РФ по делам гражд.обороны ,чрез сит по РТ</t>
  </si>
  <si>
    <t>УФ службы судебных приставов</t>
  </si>
  <si>
    <t>Минтруд и соц.политика РТ</t>
  </si>
  <si>
    <t>ФГУЗ Центр гигиены и эпидем в РТ  811</t>
  </si>
  <si>
    <t>ТУ РОСПОТРЕБ по РТ 8075</t>
  </si>
  <si>
    <t>II.</t>
  </si>
  <si>
    <t>Республиканские бюджетные учреждения, :</t>
  </si>
  <si>
    <t xml:space="preserve">Горный техникум </t>
  </si>
  <si>
    <t>АШ ДОСААФ 898</t>
  </si>
  <si>
    <t xml:space="preserve">Центр РДД и П </t>
  </si>
  <si>
    <t>ГОУ РТ РС (К) ОШИ 4 вида школа интернат</t>
  </si>
  <si>
    <t xml:space="preserve">СШ </t>
  </si>
  <si>
    <t>1712001334</t>
  </si>
  <si>
    <t>ГБУ РТ "ЦЕНТР СОЦИАЛЬНОЙ ПОМОЩИ СЕМЬЕ И ДЕТЯМ Г. АК-ДОВУРАК"</t>
  </si>
  <si>
    <t>ГБУЗ РТ Б-Х ММЦ</t>
  </si>
  <si>
    <t>ГБУЗ РТ "Респсихбольница"</t>
  </si>
  <si>
    <t>ГОУ ПУ-3   175</t>
  </si>
  <si>
    <t>ГУ Центр зан. Насел.гА-Д РТ 820</t>
  </si>
  <si>
    <t>Управление ЗАГС</t>
  </si>
  <si>
    <t>А-Д центр занятости населения 048</t>
  </si>
  <si>
    <t>Тувинский респ-й  ФОМС</t>
  </si>
  <si>
    <t xml:space="preserve"> Б-Х МВД     337</t>
  </si>
  <si>
    <t>ОВО по Б-Х при МВД РТ 838</t>
  </si>
  <si>
    <t>ОВО по Б-Х при МВД РТ 1164</t>
  </si>
  <si>
    <t>III.</t>
  </si>
  <si>
    <t>Муниципальные бюджетные учреждения, :</t>
  </si>
  <si>
    <t>в т.ч. Бюджетные учреждения</t>
  </si>
  <si>
    <t>Финуправление г.Ак-Довурак</t>
  </si>
  <si>
    <t xml:space="preserve">Управление образования </t>
  </si>
  <si>
    <t>1718000802</t>
  </si>
  <si>
    <t>АДМИНИСТРАЦИЯ Г.АК-ДОВУРАК</t>
  </si>
  <si>
    <t>1718001940</t>
  </si>
  <si>
    <t>Хурал представителей г.Ак-Довурак</t>
  </si>
  <si>
    <t xml:space="preserve">УТиСР </t>
  </si>
  <si>
    <t>МБОУ СОШ №1</t>
  </si>
  <si>
    <t>МБОУ СОШ №2</t>
  </si>
  <si>
    <t xml:space="preserve">МОУ СОШ № 3          </t>
  </si>
  <si>
    <t xml:space="preserve">МАО О лицей "Олчей"    </t>
  </si>
  <si>
    <t xml:space="preserve">ДОУ " Мишутка"    </t>
  </si>
  <si>
    <t xml:space="preserve">ДОУ "Сказка"           </t>
  </si>
  <si>
    <t xml:space="preserve">ДОУ "Малышок"           </t>
  </si>
  <si>
    <t xml:space="preserve">ДОУ "Дюймовочка"         </t>
  </si>
  <si>
    <t xml:space="preserve">ДОУ "Теремок"    </t>
  </si>
  <si>
    <t xml:space="preserve">ДОУ "Золотой ключик" </t>
  </si>
  <si>
    <t xml:space="preserve">ДОУ "Светлячок"    </t>
  </si>
  <si>
    <t>МАУ ПБ "Лазурный"</t>
  </si>
  <si>
    <t xml:space="preserve">ЦО </t>
  </si>
  <si>
    <t xml:space="preserve">МБУ ДО ЦРТДЮ               </t>
  </si>
  <si>
    <t>ДДТ</t>
  </si>
  <si>
    <t>УК</t>
  </si>
  <si>
    <t xml:space="preserve"> ТСН "УСПЕХ"</t>
  </si>
  <si>
    <t>ТСН "РАДУГА"</t>
  </si>
  <si>
    <t>ТСЖ "Угулза"</t>
  </si>
  <si>
    <t>ТСЖ Престиж</t>
  </si>
  <si>
    <t xml:space="preserve">ТСЖ "Юбилейный"  </t>
  </si>
  <si>
    <t>ТСЖ Новый дом</t>
  </si>
  <si>
    <t>ТСЖ Уютный дом</t>
  </si>
  <si>
    <t>1718002398</t>
  </si>
  <si>
    <t>ТСЖ  Сайзырал</t>
  </si>
  <si>
    <t>ТСЖ Энергетиков</t>
  </si>
  <si>
    <t>ТСЖ "Чеди-Хаан"</t>
  </si>
  <si>
    <t>ТСЖ Аян</t>
  </si>
  <si>
    <t xml:space="preserve">ТСЖ "Дружные пчелки"   </t>
  </si>
  <si>
    <t>СПК Валентина  429</t>
  </si>
  <si>
    <t>СПК "Алаш"</t>
  </si>
  <si>
    <t>СПК "Дузалакчы"</t>
  </si>
  <si>
    <t>СПК "АК-Довурак АГРО"</t>
  </si>
  <si>
    <t>СПК "Найырал"</t>
  </si>
  <si>
    <t>СПК Айгуль</t>
  </si>
  <si>
    <t>СПК Чалым</t>
  </si>
  <si>
    <t>IV.</t>
  </si>
  <si>
    <t>МУПы, ГУПы,  ВСЕГО:</t>
  </si>
  <si>
    <t>ГУП "Ак-Довуракская ТЭЦ"</t>
  </si>
  <si>
    <t>ГУП "Ак-Довурактепло"</t>
  </si>
  <si>
    <t>1701032570</t>
  </si>
  <si>
    <t>ГУП "Ак-Довуракэнерго</t>
  </si>
  <si>
    <t xml:space="preserve">ГУП РТ ТЭК-4  </t>
  </si>
  <si>
    <t>МУП ПАТП        922</t>
  </si>
  <si>
    <t xml:space="preserve"> ООО "ЕНИСЕЙЛЕС"</t>
  </si>
  <si>
    <t>МУП "Енисей"</t>
  </si>
  <si>
    <t>МУ ЕРЦ 1179</t>
  </si>
  <si>
    <t>МУ МПП ЖКХ</t>
  </si>
  <si>
    <t>V.</t>
  </si>
  <si>
    <t>ООО.ОАО,ЗАО, и другие организации, ВСЕГО:</t>
  </si>
  <si>
    <t>АК Сбербанк РФ</t>
  </si>
  <si>
    <t>1718002461</t>
  </si>
  <si>
    <t xml:space="preserve">ООО ГОК "Туваасбест" </t>
  </si>
  <si>
    <t>ОАО ГОК "Туваасбест"   620</t>
  </si>
  <si>
    <t>ОАО ГОК Тувинские минералы</t>
  </si>
  <si>
    <t>ОАО ГОК Сибирские минералы</t>
  </si>
  <si>
    <t xml:space="preserve">ООО ПК Энкор      </t>
  </si>
  <si>
    <t>ООО ПК  Асбест</t>
  </si>
  <si>
    <t>ООО "ТГК"</t>
  </si>
  <si>
    <t xml:space="preserve">ОАО Тывасвязьинформ  </t>
  </si>
  <si>
    <t>АО Тываэнерго</t>
  </si>
  <si>
    <t>ООО "Ак-Довуракское ДРСУ"</t>
  </si>
  <si>
    <t>ОАО  А-Д ТЭС 958</t>
  </si>
  <si>
    <t>ООО "Туваасбесстрой"</t>
  </si>
  <si>
    <t xml:space="preserve">ОАО Тувгаз  </t>
  </si>
  <si>
    <t>1718002373</t>
  </si>
  <si>
    <t xml:space="preserve">ООО Ак-Довурактеплосбыт </t>
  </si>
  <si>
    <t>ООО Данзын</t>
  </si>
  <si>
    <t>ООО Айдыс</t>
  </si>
  <si>
    <t>ООО Сая</t>
  </si>
  <si>
    <t>ООО Апрель</t>
  </si>
  <si>
    <t>ООО Азия</t>
  </si>
  <si>
    <t>ООО Кураж</t>
  </si>
  <si>
    <t>ООО Запад</t>
  </si>
  <si>
    <t>ООО ПРОГРЕСС</t>
  </si>
  <si>
    <t>ООО "Коммунальщик"</t>
  </si>
  <si>
    <t>ООО "Семейный доктор"</t>
  </si>
  <si>
    <t>ООО "Ак-Сай"</t>
  </si>
  <si>
    <t>ООО "Живая вода"</t>
  </si>
  <si>
    <t>ООО "Дандр"</t>
  </si>
  <si>
    <t>ООО  " Аас-Кежик"</t>
  </si>
  <si>
    <t>ООО "Амбаш"</t>
  </si>
  <si>
    <t>ООО "Алмаз-Строй"</t>
  </si>
  <si>
    <t>ООО "НИКА"</t>
  </si>
  <si>
    <t>ООО "Росгосстрах- Сибирь"  002</t>
  </si>
  <si>
    <t>ООО "Дом.РФ Управление проектами</t>
  </si>
  <si>
    <t>1718001683</t>
  </si>
  <si>
    <t xml:space="preserve">ООО "Центральный ЖКХ" </t>
  </si>
  <si>
    <t>ООО "Оникс"</t>
  </si>
  <si>
    <t>ООО Спецэлектромонтаж      891</t>
  </si>
  <si>
    <t>ООО Юбилейный ЖКХ   718</t>
  </si>
  <si>
    <t>ООО "Сая"</t>
  </si>
  <si>
    <t>ООО Монтажник</t>
  </si>
  <si>
    <t>ООО Жилье плюс     757</t>
  </si>
  <si>
    <t>ООО Эко-прим</t>
  </si>
  <si>
    <t>ООО Ломбард Рубин</t>
  </si>
  <si>
    <t>ООО Аян 9461</t>
  </si>
  <si>
    <t>ООО "Т2МОБАЙЛ"</t>
  </si>
  <si>
    <t>1718001690</t>
  </si>
  <si>
    <t xml:space="preserve">ООО Строитель   ЖКХ   </t>
  </si>
  <si>
    <t>ООО Ачылыг 2408</t>
  </si>
  <si>
    <t>ООО Тува- ПРОФИ</t>
  </si>
  <si>
    <t>ООО Секрет</t>
  </si>
  <si>
    <t>Благотворительный Фонд "Подари солнце"</t>
  </si>
  <si>
    <t>ПАО "Федеральная сетевая компания</t>
  </si>
  <si>
    <t>ИТОГО</t>
  </si>
  <si>
    <t>VI.</t>
  </si>
  <si>
    <t>Предприниматели,  ВСЕГО:</t>
  </si>
  <si>
    <t>VII.</t>
  </si>
  <si>
    <t>Физические лица, ВСЕГО:</t>
  </si>
  <si>
    <t xml:space="preserve">Итого: </t>
  </si>
  <si>
    <t>Приложение № 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</si>
</sst>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/>
    <xf numFmtId="0" fontId="1" fillId="0" borderId="0" xfId="1"/>
    <xf numFmtId="0" fontId="2" fillId="3" borderId="6" xfId="1" applyFont="1" applyFill="1" applyBorder="1" applyAlignment="1">
      <alignment horizontal="center"/>
    </xf>
    <xf numFmtId="0" fontId="2" fillId="3" borderId="6" xfId="1" applyFont="1" applyFill="1" applyBorder="1"/>
    <xf numFmtId="0" fontId="2" fillId="3" borderId="6" xfId="1" applyFont="1" applyFill="1" applyBorder="1" applyAlignment="1">
      <alignment horizontal="center" vertical="center" wrapText="1"/>
    </xf>
    <xf numFmtId="49" fontId="2" fillId="3" borderId="6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wrapText="1"/>
    </xf>
    <xf numFmtId="164" fontId="5" fillId="0" borderId="6" xfId="1" applyNumberFormat="1" applyFont="1" applyBorder="1" applyAlignment="1">
      <alignment horizontal="center"/>
    </xf>
    <xf numFmtId="164" fontId="4" fillId="2" borderId="6" xfId="1" applyNumberFormat="1" applyFont="1" applyFill="1" applyBorder="1"/>
    <xf numFmtId="2" fontId="4" fillId="2" borderId="6" xfId="1" applyNumberFormat="1" applyFont="1" applyFill="1" applyBorder="1"/>
    <xf numFmtId="164" fontId="4" fillId="2" borderId="6" xfId="1" applyNumberFormat="1" applyFont="1" applyFill="1" applyBorder="1" applyAlignment="1">
      <alignment horizontal="center"/>
    </xf>
    <xf numFmtId="164" fontId="4" fillId="0" borderId="6" xfId="1" applyNumberFormat="1" applyFont="1" applyBorder="1"/>
    <xf numFmtId="0" fontId="6" fillId="0" borderId="0" xfId="1" applyFont="1"/>
    <xf numFmtId="0" fontId="2" fillId="2" borderId="6" xfId="1" applyFont="1" applyFill="1" applyBorder="1"/>
    <xf numFmtId="0" fontId="2" fillId="2" borderId="6" xfId="1" applyFont="1" applyFill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2" fontId="2" fillId="2" borderId="6" xfId="1" applyNumberFormat="1" applyFont="1" applyFill="1" applyBorder="1"/>
    <xf numFmtId="164" fontId="2" fillId="2" borderId="6" xfId="1" applyNumberFormat="1" applyFont="1" applyFill="1" applyBorder="1" applyAlignment="1">
      <alignment horizontal="center"/>
    </xf>
    <xf numFmtId="164" fontId="2" fillId="2" borderId="6" xfId="1" applyNumberFormat="1" applyFont="1" applyFill="1" applyBorder="1"/>
    <xf numFmtId="164" fontId="2" fillId="0" borderId="6" xfId="1" applyNumberFormat="1" applyFont="1" applyBorder="1"/>
    <xf numFmtId="0" fontId="7" fillId="2" borderId="6" xfId="1" applyFont="1" applyFill="1" applyBorder="1" applyAlignment="1">
      <alignment horizontal="center"/>
    </xf>
    <xf numFmtId="2" fontId="7" fillId="2" borderId="6" xfId="1" applyNumberFormat="1" applyFont="1" applyFill="1" applyBorder="1"/>
    <xf numFmtId="164" fontId="7" fillId="2" borderId="6" xfId="1" applyNumberFormat="1" applyFont="1" applyFill="1" applyBorder="1" applyAlignment="1">
      <alignment horizontal="center"/>
    </xf>
    <xf numFmtId="164" fontId="7" fillId="2" borderId="6" xfId="1" applyNumberFormat="1" applyFont="1" applyFill="1" applyBorder="1"/>
    <xf numFmtId="164" fontId="7" fillId="0" borderId="6" xfId="1" applyNumberFormat="1" applyFont="1" applyBorder="1"/>
    <xf numFmtId="0" fontId="2" fillId="2" borderId="6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2" fontId="5" fillId="2" borderId="6" xfId="1" applyNumberFormat="1" applyFont="1" applyFill="1" applyBorder="1"/>
    <xf numFmtId="164" fontId="5" fillId="2" borderId="6" xfId="1" applyNumberFormat="1" applyFont="1" applyFill="1" applyBorder="1" applyAlignment="1">
      <alignment horizontal="center"/>
    </xf>
    <xf numFmtId="164" fontId="5" fillId="2" borderId="6" xfId="1" applyNumberFormat="1" applyFont="1" applyFill="1" applyBorder="1"/>
    <xf numFmtId="164" fontId="5" fillId="0" borderId="6" xfId="1" applyNumberFormat="1" applyFont="1" applyBorder="1"/>
    <xf numFmtId="49" fontId="7" fillId="0" borderId="6" xfId="1" applyNumberFormat="1" applyFont="1" applyBorder="1" applyAlignment="1">
      <alignment horizontal="center"/>
    </xf>
    <xf numFmtId="49" fontId="8" fillId="0" borderId="6" xfId="1" applyNumberFormat="1" applyFont="1" applyBorder="1" applyAlignment="1">
      <alignment wrapText="1"/>
    </xf>
    <xf numFmtId="164" fontId="5" fillId="2" borderId="6" xfId="1" applyNumberFormat="1" applyFont="1" applyFill="1" applyBorder="1" applyAlignment="1">
      <alignment horizontal="center" wrapText="1"/>
    </xf>
    <xf numFmtId="2" fontId="5" fillId="2" borderId="6" xfId="1" applyNumberFormat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49" fontId="8" fillId="0" borderId="6" xfId="1" applyNumberFormat="1" applyFont="1" applyBorder="1"/>
    <xf numFmtId="49" fontId="7" fillId="0" borderId="6" xfId="1" applyNumberFormat="1" applyFont="1" applyBorder="1" applyAlignment="1">
      <alignment wrapText="1"/>
    </xf>
    <xf numFmtId="0" fontId="2" fillId="2" borderId="6" xfId="1" applyFont="1" applyFill="1" applyBorder="1" applyAlignment="1">
      <alignment horizontal="left"/>
    </xf>
    <xf numFmtId="0" fontId="7" fillId="0" borderId="0" xfId="1" applyFont="1" applyAlignment="1">
      <alignment horizontal="center"/>
    </xf>
    <xf numFmtId="1" fontId="5" fillId="2" borderId="6" xfId="1" applyNumberFormat="1" applyFont="1" applyFill="1" applyBorder="1"/>
    <xf numFmtId="2" fontId="7" fillId="2" borderId="6" xfId="1" applyNumberFormat="1" applyFont="1" applyFill="1" applyBorder="1" applyAlignment="1">
      <alignment horizontal="center"/>
    </xf>
    <xf numFmtId="49" fontId="9" fillId="0" borderId="6" xfId="1" applyNumberFormat="1" applyFont="1" applyBorder="1"/>
    <xf numFmtId="164" fontId="7" fillId="2" borderId="6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 wrapText="1"/>
    </xf>
    <xf numFmtId="2" fontId="7" fillId="0" borderId="6" xfId="1" applyNumberFormat="1" applyFont="1" applyBorder="1"/>
    <xf numFmtId="164" fontId="7" fillId="0" borderId="6" xfId="1" applyNumberFormat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6" xfId="1" applyFont="1" applyBorder="1"/>
    <xf numFmtId="0" fontId="2" fillId="0" borderId="6" xfId="1" applyFont="1" applyBorder="1" applyAlignment="1">
      <alignment horizontal="center"/>
    </xf>
    <xf numFmtId="164" fontId="7" fillId="0" borderId="6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49" fontId="1" fillId="0" borderId="6" xfId="1" applyNumberFormat="1" applyBorder="1"/>
    <xf numFmtId="0" fontId="7" fillId="2" borderId="6" xfId="1" applyFont="1" applyFill="1" applyBorder="1"/>
    <xf numFmtId="0" fontId="4" fillId="3" borderId="6" xfId="1" applyFont="1" applyFill="1" applyBorder="1"/>
    <xf numFmtId="0" fontId="4" fillId="3" borderId="6" xfId="1" applyFont="1" applyFill="1" applyBorder="1" applyAlignment="1">
      <alignment horizontal="center"/>
    </xf>
    <xf numFmtId="164" fontId="5" fillId="3" borderId="6" xfId="1" applyNumberFormat="1" applyFont="1" applyFill="1" applyBorder="1" applyAlignment="1">
      <alignment horizontal="center"/>
    </xf>
    <xf numFmtId="164" fontId="5" fillId="3" borderId="6" xfId="1" applyNumberFormat="1" applyFont="1" applyFill="1" applyBorder="1"/>
    <xf numFmtId="2" fontId="5" fillId="3" borderId="6" xfId="1" applyNumberFormat="1" applyFont="1" applyFill="1" applyBorder="1"/>
    <xf numFmtId="0" fontId="6" fillId="3" borderId="0" xfId="1" applyFont="1" applyFill="1"/>
    <xf numFmtId="0" fontId="2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/>
    </xf>
    <xf numFmtId="164" fontId="7" fillId="3" borderId="6" xfId="1" applyNumberFormat="1" applyFont="1" applyFill="1" applyBorder="1"/>
    <xf numFmtId="0" fontId="9" fillId="0" borderId="0" xfId="1" applyFont="1"/>
    <xf numFmtId="0" fontId="9" fillId="2" borderId="0" xfId="1" applyFont="1" applyFill="1"/>
    <xf numFmtId="164" fontId="1" fillId="0" borderId="0" xfId="1" applyNumberFormat="1" applyAlignment="1">
      <alignment horizontal="center"/>
    </xf>
    <xf numFmtId="165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0" fillId="0" borderId="0" xfId="1" applyFont="1"/>
    <xf numFmtId="0" fontId="2" fillId="3" borderId="2" xfId="1" applyFont="1" applyFill="1" applyBorder="1" applyAlignment="1">
      <alignment horizontal="center" vertical="center" textRotation="90" wrapText="1"/>
    </xf>
    <xf numFmtId="0" fontId="2" fillId="3" borderId="12" xfId="1" applyFont="1" applyFill="1" applyBorder="1" applyAlignment="1">
      <alignment horizontal="center" vertical="center" textRotation="90" wrapText="1"/>
    </xf>
    <xf numFmtId="0" fontId="2" fillId="3" borderId="7" xfId="1" applyFont="1" applyFill="1" applyBorder="1" applyAlignment="1">
      <alignment horizontal="center" vertical="center" textRotation="90" wrapText="1"/>
    </xf>
    <xf numFmtId="164" fontId="5" fillId="4" borderId="6" xfId="1" applyNumberFormat="1" applyFont="1" applyFill="1" applyBorder="1"/>
    <xf numFmtId="0" fontId="3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3" borderId="2" xfId="1" applyFont="1" applyFill="1" applyBorder="1" applyAlignment="1">
      <alignment horizontal="center" vertical="center" textRotation="90" wrapText="1"/>
    </xf>
    <xf numFmtId="0" fontId="2" fillId="3" borderId="12" xfId="1" applyFont="1" applyFill="1" applyBorder="1" applyAlignment="1">
      <alignment horizontal="center" vertical="center" textRotation="90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textRotation="90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center" vertical="center" textRotation="90" wrapText="1"/>
    </xf>
    <xf numFmtId="2" fontId="2" fillId="3" borderId="7" xfId="1" applyNumberFormat="1" applyFont="1" applyFill="1" applyBorder="1" applyAlignment="1">
      <alignment horizontal="center" vertical="center" textRotation="90" wrapText="1"/>
    </xf>
    <xf numFmtId="2" fontId="2" fillId="3" borderId="12" xfId="1" applyNumberFormat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57"/>
  <sheetViews>
    <sheetView tabSelected="1" workbookViewId="0">
      <selection activeCell="C131" sqref="C131"/>
    </sheetView>
  </sheetViews>
  <sheetFormatPr defaultRowHeight="12.75"/>
  <cols>
    <col min="1" max="1" width="3.140625" style="2" customWidth="1"/>
    <col min="2" max="2" width="12.28515625" style="2" customWidth="1"/>
    <col min="3" max="3" width="34.85546875" style="72" customWidth="1"/>
    <col min="4" max="4" width="9" style="73" customWidth="1"/>
    <col min="5" max="5" width="9.85546875" style="76" customWidth="1"/>
    <col min="6" max="6" width="11.28515625" style="76" customWidth="1"/>
    <col min="7" max="7" width="8.42578125" style="2" customWidth="1"/>
    <col min="8" max="8" width="9" style="2" customWidth="1"/>
    <col min="9" max="9" width="8.140625" style="76" hidden="1" customWidth="1"/>
    <col min="10" max="10" width="7.7109375" style="76" hidden="1" customWidth="1"/>
    <col min="11" max="11" width="7.7109375" style="2" hidden="1" customWidth="1"/>
    <col min="12" max="12" width="7.85546875" style="2" hidden="1" customWidth="1"/>
    <col min="13" max="13" width="8" style="76" hidden="1" customWidth="1"/>
    <col min="14" max="14" width="6.85546875" style="76" hidden="1" customWidth="1"/>
    <col min="15" max="15" width="9.28515625" style="2" hidden="1" customWidth="1"/>
    <col min="16" max="16" width="8.140625" style="2" hidden="1" customWidth="1"/>
    <col min="17" max="17" width="7.28515625" style="76" hidden="1" customWidth="1"/>
    <col min="18" max="18" width="7.5703125" style="76" hidden="1" customWidth="1"/>
    <col min="19" max="19" width="8.140625" style="2" hidden="1" customWidth="1"/>
    <col min="20" max="20" width="5.42578125" style="2" hidden="1" customWidth="1"/>
    <col min="21" max="21" width="7.5703125" style="76" hidden="1" customWidth="1"/>
    <col min="22" max="22" width="7" style="76" hidden="1" customWidth="1"/>
    <col min="23" max="23" width="5.85546875" style="2" hidden="1" customWidth="1"/>
    <col min="24" max="24" width="5.28515625" style="2" hidden="1" customWidth="1"/>
    <col min="25" max="25" width="7.42578125" style="76" hidden="1" customWidth="1"/>
    <col min="26" max="26" width="7" style="76" hidden="1" customWidth="1"/>
    <col min="27" max="27" width="5.7109375" style="2" hidden="1" customWidth="1"/>
    <col min="28" max="28" width="5.42578125" style="2" hidden="1" customWidth="1"/>
    <col min="29" max="29" width="7.28515625" style="76" hidden="1" customWidth="1"/>
    <col min="30" max="30" width="8" style="76" hidden="1" customWidth="1"/>
    <col min="31" max="31" width="6" style="2" hidden="1" customWidth="1"/>
    <col min="32" max="32" width="5.85546875" style="2" hidden="1" customWidth="1"/>
    <col min="33" max="33" width="7" style="76" hidden="1" customWidth="1"/>
    <col min="34" max="34" width="8.42578125" style="76" hidden="1" customWidth="1"/>
    <col min="35" max="35" width="6.85546875" style="2" hidden="1" customWidth="1"/>
    <col min="36" max="36" width="6" style="2" hidden="1" customWidth="1"/>
    <col min="37" max="37" width="7" style="2" hidden="1" customWidth="1"/>
    <col min="38" max="38" width="7.28515625" style="2" hidden="1" customWidth="1"/>
    <col min="39" max="39" width="6.7109375" style="2" hidden="1" customWidth="1"/>
    <col min="40" max="40" width="5.28515625" style="2" hidden="1" customWidth="1"/>
    <col min="41" max="41" width="7.5703125" style="76" hidden="1" customWidth="1"/>
    <col min="42" max="42" width="6.42578125" style="76" hidden="1" customWidth="1"/>
    <col min="43" max="43" width="8" style="2" hidden="1" customWidth="1"/>
    <col min="44" max="44" width="7.140625" style="2" hidden="1" customWidth="1"/>
    <col min="45" max="45" width="6.85546875" style="76" hidden="1" customWidth="1"/>
    <col min="46" max="46" width="6.5703125" style="76" hidden="1" customWidth="1"/>
    <col min="47" max="47" width="4.5703125" style="2" hidden="1" customWidth="1"/>
    <col min="48" max="48" width="6.28515625" style="2" hidden="1" customWidth="1"/>
    <col min="49" max="49" width="7.140625" style="2" hidden="1" customWidth="1"/>
    <col min="50" max="50" width="7.28515625" style="2" hidden="1" customWidth="1"/>
    <col min="51" max="51" width="5.85546875" style="2" hidden="1" customWidth="1"/>
    <col min="52" max="52" width="4.42578125" style="2" hidden="1" customWidth="1"/>
    <col min="53" max="53" width="7.140625" style="2" hidden="1" customWidth="1"/>
    <col min="54" max="54" width="7.28515625" style="2" hidden="1" customWidth="1"/>
    <col min="55" max="55" width="5.85546875" style="2" hidden="1" customWidth="1"/>
    <col min="56" max="56" width="5.42578125" style="2" hidden="1" customWidth="1"/>
    <col min="57" max="57" width="7.140625" style="2" hidden="1" customWidth="1"/>
    <col min="58" max="58" width="7.28515625" style="2" hidden="1" customWidth="1"/>
    <col min="59" max="59" width="8.5703125" style="2" hidden="1" customWidth="1"/>
    <col min="60" max="60" width="7.85546875" style="2" customWidth="1"/>
    <col min="61" max="198" width="9.140625" style="2"/>
    <col min="199" max="199" width="3.140625" style="2" customWidth="1"/>
    <col min="200" max="200" width="12.28515625" style="2" customWidth="1"/>
    <col min="201" max="201" width="34.85546875" style="2" customWidth="1"/>
    <col min="202" max="202" width="8.42578125" style="2" customWidth="1"/>
    <col min="203" max="203" width="8.28515625" style="2" customWidth="1"/>
    <col min="204" max="204" width="9.42578125" style="2" customWidth="1"/>
    <col min="205" max="205" width="8.28515625" style="2" customWidth="1"/>
    <col min="206" max="208" width="6.42578125" style="2" customWidth="1"/>
    <col min="209" max="209" width="7.140625" style="2" customWidth="1"/>
    <col min="210" max="210" width="4.5703125" style="2" customWidth="1"/>
    <col min="211" max="211" width="6.7109375" style="2" customWidth="1"/>
    <col min="212" max="212" width="6.85546875" style="2" customWidth="1"/>
    <col min="213" max="213" width="6.28515625" style="2" customWidth="1"/>
    <col min="214" max="214" width="4" style="2" customWidth="1"/>
    <col min="215" max="215" width="7.28515625" style="2" customWidth="1"/>
    <col min="216" max="216" width="7.5703125" style="2" customWidth="1"/>
    <col min="217" max="217" width="6" style="2" customWidth="1"/>
    <col min="218" max="218" width="4.7109375" style="2" customWidth="1"/>
    <col min="219" max="219" width="5.42578125" style="2" customWidth="1"/>
    <col min="220" max="220" width="5.7109375" style="2" customWidth="1"/>
    <col min="221" max="221" width="5.85546875" style="2" customWidth="1"/>
    <col min="222" max="222" width="5.7109375" style="2" customWidth="1"/>
    <col min="223" max="233" width="0" style="2" hidden="1" customWidth="1"/>
    <col min="234" max="234" width="5.85546875" style="2" customWidth="1"/>
    <col min="235" max="235" width="5.7109375" style="2" customWidth="1"/>
    <col min="236" max="236" width="5" style="2" customWidth="1"/>
    <col min="237" max="237" width="4.140625" style="2" customWidth="1"/>
    <col min="238" max="238" width="5.85546875" style="2" customWidth="1"/>
    <col min="239" max="239" width="5.7109375" style="2" customWidth="1"/>
    <col min="240" max="240" width="4.7109375" style="2" customWidth="1"/>
    <col min="241" max="241" width="4.42578125" style="2" customWidth="1"/>
    <col min="242" max="245" width="0" style="2" hidden="1" customWidth="1"/>
    <col min="246" max="246" width="5.85546875" style="2" customWidth="1"/>
    <col min="247" max="247" width="5.42578125" style="2" customWidth="1"/>
    <col min="248" max="248" width="5.28515625" style="2" customWidth="1"/>
    <col min="249" max="249" width="4.85546875" style="2" customWidth="1"/>
    <col min="250" max="261" width="0" style="2" hidden="1" customWidth="1"/>
    <col min="262" max="262" width="5.85546875" style="2" customWidth="1"/>
    <col min="263" max="263" width="5.42578125" style="2" customWidth="1"/>
    <col min="264" max="264" width="5.140625" style="2" customWidth="1"/>
    <col min="265" max="265" width="4.140625" style="2" customWidth="1"/>
    <col min="266" max="266" width="6.140625" style="2" customWidth="1"/>
    <col min="267" max="268" width="5.5703125" style="2" customWidth="1"/>
    <col min="269" max="269" width="4.42578125" style="2" customWidth="1"/>
    <col min="270" max="281" width="0" style="2" hidden="1" customWidth="1"/>
    <col min="282" max="282" width="7.5703125" style="2" customWidth="1"/>
    <col min="283" max="283" width="6.42578125" style="2" customWidth="1"/>
    <col min="284" max="284" width="5.42578125" style="2" customWidth="1"/>
    <col min="285" max="285" width="5.140625" style="2" customWidth="1"/>
    <col min="286" max="286" width="5.7109375" style="2" customWidth="1"/>
    <col min="287" max="287" width="5.42578125" style="2" customWidth="1"/>
    <col min="288" max="288" width="4.5703125" style="2" customWidth="1"/>
    <col min="289" max="289" width="5.42578125" style="2" customWidth="1"/>
    <col min="290" max="292" width="5.85546875" style="2" customWidth="1"/>
    <col min="293" max="293" width="4.42578125" style="2" customWidth="1"/>
    <col min="294" max="308" width="0" style="2" hidden="1" customWidth="1"/>
    <col min="309" max="454" width="9.140625" style="2"/>
    <col min="455" max="455" width="3.140625" style="2" customWidth="1"/>
    <col min="456" max="456" width="12.28515625" style="2" customWidth="1"/>
    <col min="457" max="457" width="34.85546875" style="2" customWidth="1"/>
    <col min="458" max="458" width="8.42578125" style="2" customWidth="1"/>
    <col min="459" max="459" width="8.28515625" style="2" customWidth="1"/>
    <col min="460" max="460" width="9.42578125" style="2" customWidth="1"/>
    <col min="461" max="461" width="8.28515625" style="2" customWidth="1"/>
    <col min="462" max="464" width="6.42578125" style="2" customWidth="1"/>
    <col min="465" max="465" width="7.140625" style="2" customWidth="1"/>
    <col min="466" max="466" width="4.5703125" style="2" customWidth="1"/>
    <col min="467" max="467" width="6.7109375" style="2" customWidth="1"/>
    <col min="468" max="468" width="6.85546875" style="2" customWidth="1"/>
    <col min="469" max="469" width="6.28515625" style="2" customWidth="1"/>
    <col min="470" max="470" width="4" style="2" customWidth="1"/>
    <col min="471" max="471" width="7.28515625" style="2" customWidth="1"/>
    <col min="472" max="472" width="7.5703125" style="2" customWidth="1"/>
    <col min="473" max="473" width="6" style="2" customWidth="1"/>
    <col min="474" max="474" width="4.7109375" style="2" customWidth="1"/>
    <col min="475" max="475" width="5.42578125" style="2" customWidth="1"/>
    <col min="476" max="476" width="5.7109375" style="2" customWidth="1"/>
    <col min="477" max="477" width="5.85546875" style="2" customWidth="1"/>
    <col min="478" max="478" width="5.7109375" style="2" customWidth="1"/>
    <col min="479" max="489" width="0" style="2" hidden="1" customWidth="1"/>
    <col min="490" max="490" width="5.85546875" style="2" customWidth="1"/>
    <col min="491" max="491" width="5.7109375" style="2" customWidth="1"/>
    <col min="492" max="492" width="5" style="2" customWidth="1"/>
    <col min="493" max="493" width="4.140625" style="2" customWidth="1"/>
    <col min="494" max="494" width="5.85546875" style="2" customWidth="1"/>
    <col min="495" max="495" width="5.7109375" style="2" customWidth="1"/>
    <col min="496" max="496" width="4.7109375" style="2" customWidth="1"/>
    <col min="497" max="497" width="4.42578125" style="2" customWidth="1"/>
    <col min="498" max="501" width="0" style="2" hidden="1" customWidth="1"/>
    <col min="502" max="502" width="5.85546875" style="2" customWidth="1"/>
    <col min="503" max="503" width="5.42578125" style="2" customWidth="1"/>
    <col min="504" max="504" width="5.28515625" style="2" customWidth="1"/>
    <col min="505" max="505" width="4.85546875" style="2" customWidth="1"/>
    <col min="506" max="517" width="0" style="2" hidden="1" customWidth="1"/>
    <col min="518" max="518" width="5.85546875" style="2" customWidth="1"/>
    <col min="519" max="519" width="5.42578125" style="2" customWidth="1"/>
    <col min="520" max="520" width="5.140625" style="2" customWidth="1"/>
    <col min="521" max="521" width="4.140625" style="2" customWidth="1"/>
    <col min="522" max="522" width="6.140625" style="2" customWidth="1"/>
    <col min="523" max="524" width="5.5703125" style="2" customWidth="1"/>
    <col min="525" max="525" width="4.42578125" style="2" customWidth="1"/>
    <col min="526" max="537" width="0" style="2" hidden="1" customWidth="1"/>
    <col min="538" max="538" width="7.5703125" style="2" customWidth="1"/>
    <col min="539" max="539" width="6.42578125" style="2" customWidth="1"/>
    <col min="540" max="540" width="5.42578125" style="2" customWidth="1"/>
    <col min="541" max="541" width="5.140625" style="2" customWidth="1"/>
    <col min="542" max="542" width="5.7109375" style="2" customWidth="1"/>
    <col min="543" max="543" width="5.42578125" style="2" customWidth="1"/>
    <col min="544" max="544" width="4.5703125" style="2" customWidth="1"/>
    <col min="545" max="545" width="5.42578125" style="2" customWidth="1"/>
    <col min="546" max="548" width="5.85546875" style="2" customWidth="1"/>
    <col min="549" max="549" width="4.42578125" style="2" customWidth="1"/>
    <col min="550" max="564" width="0" style="2" hidden="1" customWidth="1"/>
    <col min="565" max="710" width="9.140625" style="2"/>
    <col min="711" max="711" width="3.140625" style="2" customWidth="1"/>
    <col min="712" max="712" width="12.28515625" style="2" customWidth="1"/>
    <col min="713" max="713" width="34.85546875" style="2" customWidth="1"/>
    <col min="714" max="714" width="8.42578125" style="2" customWidth="1"/>
    <col min="715" max="715" width="8.28515625" style="2" customWidth="1"/>
    <col min="716" max="716" width="9.42578125" style="2" customWidth="1"/>
    <col min="717" max="717" width="8.28515625" style="2" customWidth="1"/>
    <col min="718" max="720" width="6.42578125" style="2" customWidth="1"/>
    <col min="721" max="721" width="7.140625" style="2" customWidth="1"/>
    <col min="722" max="722" width="4.5703125" style="2" customWidth="1"/>
    <col min="723" max="723" width="6.7109375" style="2" customWidth="1"/>
    <col min="724" max="724" width="6.85546875" style="2" customWidth="1"/>
    <col min="725" max="725" width="6.28515625" style="2" customWidth="1"/>
    <col min="726" max="726" width="4" style="2" customWidth="1"/>
    <col min="727" max="727" width="7.28515625" style="2" customWidth="1"/>
    <col min="728" max="728" width="7.5703125" style="2" customWidth="1"/>
    <col min="729" max="729" width="6" style="2" customWidth="1"/>
    <col min="730" max="730" width="4.7109375" style="2" customWidth="1"/>
    <col min="731" max="731" width="5.42578125" style="2" customWidth="1"/>
    <col min="732" max="732" width="5.7109375" style="2" customWidth="1"/>
    <col min="733" max="733" width="5.85546875" style="2" customWidth="1"/>
    <col min="734" max="734" width="5.7109375" style="2" customWidth="1"/>
    <col min="735" max="745" width="0" style="2" hidden="1" customWidth="1"/>
    <col min="746" max="746" width="5.85546875" style="2" customWidth="1"/>
    <col min="747" max="747" width="5.7109375" style="2" customWidth="1"/>
    <col min="748" max="748" width="5" style="2" customWidth="1"/>
    <col min="749" max="749" width="4.140625" style="2" customWidth="1"/>
    <col min="750" max="750" width="5.85546875" style="2" customWidth="1"/>
    <col min="751" max="751" width="5.7109375" style="2" customWidth="1"/>
    <col min="752" max="752" width="4.7109375" style="2" customWidth="1"/>
    <col min="753" max="753" width="4.42578125" style="2" customWidth="1"/>
    <col min="754" max="757" width="0" style="2" hidden="1" customWidth="1"/>
    <col min="758" max="758" width="5.85546875" style="2" customWidth="1"/>
    <col min="759" max="759" width="5.42578125" style="2" customWidth="1"/>
    <col min="760" max="760" width="5.28515625" style="2" customWidth="1"/>
    <col min="761" max="761" width="4.85546875" style="2" customWidth="1"/>
    <col min="762" max="773" width="0" style="2" hidden="1" customWidth="1"/>
    <col min="774" max="774" width="5.85546875" style="2" customWidth="1"/>
    <col min="775" max="775" width="5.42578125" style="2" customWidth="1"/>
    <col min="776" max="776" width="5.140625" style="2" customWidth="1"/>
    <col min="777" max="777" width="4.140625" style="2" customWidth="1"/>
    <col min="778" max="778" width="6.140625" style="2" customWidth="1"/>
    <col min="779" max="780" width="5.5703125" style="2" customWidth="1"/>
    <col min="781" max="781" width="4.42578125" style="2" customWidth="1"/>
    <col min="782" max="793" width="0" style="2" hidden="1" customWidth="1"/>
    <col min="794" max="794" width="7.5703125" style="2" customWidth="1"/>
    <col min="795" max="795" width="6.42578125" style="2" customWidth="1"/>
    <col min="796" max="796" width="5.42578125" style="2" customWidth="1"/>
    <col min="797" max="797" width="5.140625" style="2" customWidth="1"/>
    <col min="798" max="798" width="5.7109375" style="2" customWidth="1"/>
    <col min="799" max="799" width="5.42578125" style="2" customWidth="1"/>
    <col min="800" max="800" width="4.5703125" style="2" customWidth="1"/>
    <col min="801" max="801" width="5.42578125" style="2" customWidth="1"/>
    <col min="802" max="804" width="5.85546875" style="2" customWidth="1"/>
    <col min="805" max="805" width="4.42578125" style="2" customWidth="1"/>
    <col min="806" max="820" width="0" style="2" hidden="1" customWidth="1"/>
    <col min="821" max="966" width="9.140625" style="2"/>
    <col min="967" max="967" width="3.140625" style="2" customWidth="1"/>
    <col min="968" max="968" width="12.28515625" style="2" customWidth="1"/>
    <col min="969" max="969" width="34.85546875" style="2" customWidth="1"/>
    <col min="970" max="970" width="8.42578125" style="2" customWidth="1"/>
    <col min="971" max="971" width="8.28515625" style="2" customWidth="1"/>
    <col min="972" max="972" width="9.42578125" style="2" customWidth="1"/>
    <col min="973" max="973" width="8.28515625" style="2" customWidth="1"/>
    <col min="974" max="976" width="6.42578125" style="2" customWidth="1"/>
    <col min="977" max="977" width="7.140625" style="2" customWidth="1"/>
    <col min="978" max="978" width="4.5703125" style="2" customWidth="1"/>
    <col min="979" max="979" width="6.7109375" style="2" customWidth="1"/>
    <col min="980" max="980" width="6.85546875" style="2" customWidth="1"/>
    <col min="981" max="981" width="6.28515625" style="2" customWidth="1"/>
    <col min="982" max="982" width="4" style="2" customWidth="1"/>
    <col min="983" max="983" width="7.28515625" style="2" customWidth="1"/>
    <col min="984" max="984" width="7.5703125" style="2" customWidth="1"/>
    <col min="985" max="985" width="6" style="2" customWidth="1"/>
    <col min="986" max="986" width="4.7109375" style="2" customWidth="1"/>
    <col min="987" max="987" width="5.42578125" style="2" customWidth="1"/>
    <col min="988" max="988" width="5.7109375" style="2" customWidth="1"/>
    <col min="989" max="989" width="5.85546875" style="2" customWidth="1"/>
    <col min="990" max="990" width="5.7109375" style="2" customWidth="1"/>
    <col min="991" max="1001" width="0" style="2" hidden="1" customWidth="1"/>
    <col min="1002" max="1002" width="5.85546875" style="2" customWidth="1"/>
    <col min="1003" max="1003" width="5.7109375" style="2" customWidth="1"/>
    <col min="1004" max="1004" width="5" style="2" customWidth="1"/>
    <col min="1005" max="1005" width="4.140625" style="2" customWidth="1"/>
    <col min="1006" max="1006" width="5.85546875" style="2" customWidth="1"/>
    <col min="1007" max="1007" width="5.7109375" style="2" customWidth="1"/>
    <col min="1008" max="1008" width="4.7109375" style="2" customWidth="1"/>
    <col min="1009" max="1009" width="4.42578125" style="2" customWidth="1"/>
    <col min="1010" max="1013" width="0" style="2" hidden="1" customWidth="1"/>
    <col min="1014" max="1014" width="5.85546875" style="2" customWidth="1"/>
    <col min="1015" max="1015" width="5.42578125" style="2" customWidth="1"/>
    <col min="1016" max="1016" width="5.28515625" style="2" customWidth="1"/>
    <col min="1017" max="1017" width="4.85546875" style="2" customWidth="1"/>
    <col min="1018" max="1029" width="0" style="2" hidden="1" customWidth="1"/>
    <col min="1030" max="1030" width="5.85546875" style="2" customWidth="1"/>
    <col min="1031" max="1031" width="5.42578125" style="2" customWidth="1"/>
    <col min="1032" max="1032" width="5.140625" style="2" customWidth="1"/>
    <col min="1033" max="1033" width="4.140625" style="2" customWidth="1"/>
    <col min="1034" max="1034" width="6.140625" style="2" customWidth="1"/>
    <col min="1035" max="1036" width="5.5703125" style="2" customWidth="1"/>
    <col min="1037" max="1037" width="4.42578125" style="2" customWidth="1"/>
    <col min="1038" max="1049" width="0" style="2" hidden="1" customWidth="1"/>
    <col min="1050" max="1050" width="7.5703125" style="2" customWidth="1"/>
    <col min="1051" max="1051" width="6.42578125" style="2" customWidth="1"/>
    <col min="1052" max="1052" width="5.42578125" style="2" customWidth="1"/>
    <col min="1053" max="1053" width="5.140625" style="2" customWidth="1"/>
    <col min="1054" max="1054" width="5.7109375" style="2" customWidth="1"/>
    <col min="1055" max="1055" width="5.42578125" style="2" customWidth="1"/>
    <col min="1056" max="1056" width="4.5703125" style="2" customWidth="1"/>
    <col min="1057" max="1057" width="5.42578125" style="2" customWidth="1"/>
    <col min="1058" max="1060" width="5.85546875" style="2" customWidth="1"/>
    <col min="1061" max="1061" width="4.42578125" style="2" customWidth="1"/>
    <col min="1062" max="1076" width="0" style="2" hidden="1" customWidth="1"/>
    <col min="1077" max="1222" width="9.140625" style="2"/>
    <col min="1223" max="1223" width="3.140625" style="2" customWidth="1"/>
    <col min="1224" max="1224" width="12.28515625" style="2" customWidth="1"/>
    <col min="1225" max="1225" width="34.85546875" style="2" customWidth="1"/>
    <col min="1226" max="1226" width="8.42578125" style="2" customWidth="1"/>
    <col min="1227" max="1227" width="8.28515625" style="2" customWidth="1"/>
    <col min="1228" max="1228" width="9.42578125" style="2" customWidth="1"/>
    <col min="1229" max="1229" width="8.28515625" style="2" customWidth="1"/>
    <col min="1230" max="1232" width="6.42578125" style="2" customWidth="1"/>
    <col min="1233" max="1233" width="7.140625" style="2" customWidth="1"/>
    <col min="1234" max="1234" width="4.5703125" style="2" customWidth="1"/>
    <col min="1235" max="1235" width="6.7109375" style="2" customWidth="1"/>
    <col min="1236" max="1236" width="6.85546875" style="2" customWidth="1"/>
    <col min="1237" max="1237" width="6.28515625" style="2" customWidth="1"/>
    <col min="1238" max="1238" width="4" style="2" customWidth="1"/>
    <col min="1239" max="1239" width="7.28515625" style="2" customWidth="1"/>
    <col min="1240" max="1240" width="7.5703125" style="2" customWidth="1"/>
    <col min="1241" max="1241" width="6" style="2" customWidth="1"/>
    <col min="1242" max="1242" width="4.7109375" style="2" customWidth="1"/>
    <col min="1243" max="1243" width="5.42578125" style="2" customWidth="1"/>
    <col min="1244" max="1244" width="5.7109375" style="2" customWidth="1"/>
    <col min="1245" max="1245" width="5.85546875" style="2" customWidth="1"/>
    <col min="1246" max="1246" width="5.7109375" style="2" customWidth="1"/>
    <col min="1247" max="1257" width="0" style="2" hidden="1" customWidth="1"/>
    <col min="1258" max="1258" width="5.85546875" style="2" customWidth="1"/>
    <col min="1259" max="1259" width="5.7109375" style="2" customWidth="1"/>
    <col min="1260" max="1260" width="5" style="2" customWidth="1"/>
    <col min="1261" max="1261" width="4.140625" style="2" customWidth="1"/>
    <col min="1262" max="1262" width="5.85546875" style="2" customWidth="1"/>
    <col min="1263" max="1263" width="5.7109375" style="2" customWidth="1"/>
    <col min="1264" max="1264" width="4.7109375" style="2" customWidth="1"/>
    <col min="1265" max="1265" width="4.42578125" style="2" customWidth="1"/>
    <col min="1266" max="1269" width="0" style="2" hidden="1" customWidth="1"/>
    <col min="1270" max="1270" width="5.85546875" style="2" customWidth="1"/>
    <col min="1271" max="1271" width="5.42578125" style="2" customWidth="1"/>
    <col min="1272" max="1272" width="5.28515625" style="2" customWidth="1"/>
    <col min="1273" max="1273" width="4.85546875" style="2" customWidth="1"/>
    <col min="1274" max="1285" width="0" style="2" hidden="1" customWidth="1"/>
    <col min="1286" max="1286" width="5.85546875" style="2" customWidth="1"/>
    <col min="1287" max="1287" width="5.42578125" style="2" customWidth="1"/>
    <col min="1288" max="1288" width="5.140625" style="2" customWidth="1"/>
    <col min="1289" max="1289" width="4.140625" style="2" customWidth="1"/>
    <col min="1290" max="1290" width="6.140625" style="2" customWidth="1"/>
    <col min="1291" max="1292" width="5.5703125" style="2" customWidth="1"/>
    <col min="1293" max="1293" width="4.42578125" style="2" customWidth="1"/>
    <col min="1294" max="1305" width="0" style="2" hidden="1" customWidth="1"/>
    <col min="1306" max="1306" width="7.5703125" style="2" customWidth="1"/>
    <col min="1307" max="1307" width="6.42578125" style="2" customWidth="1"/>
    <col min="1308" max="1308" width="5.42578125" style="2" customWidth="1"/>
    <col min="1309" max="1309" width="5.140625" style="2" customWidth="1"/>
    <col min="1310" max="1310" width="5.7109375" style="2" customWidth="1"/>
    <col min="1311" max="1311" width="5.42578125" style="2" customWidth="1"/>
    <col min="1312" max="1312" width="4.5703125" style="2" customWidth="1"/>
    <col min="1313" max="1313" width="5.42578125" style="2" customWidth="1"/>
    <col min="1314" max="1316" width="5.85546875" style="2" customWidth="1"/>
    <col min="1317" max="1317" width="4.42578125" style="2" customWidth="1"/>
    <col min="1318" max="1332" width="0" style="2" hidden="1" customWidth="1"/>
    <col min="1333" max="1478" width="9.140625" style="2"/>
    <col min="1479" max="1479" width="3.140625" style="2" customWidth="1"/>
    <col min="1480" max="1480" width="12.28515625" style="2" customWidth="1"/>
    <col min="1481" max="1481" width="34.85546875" style="2" customWidth="1"/>
    <col min="1482" max="1482" width="8.42578125" style="2" customWidth="1"/>
    <col min="1483" max="1483" width="8.28515625" style="2" customWidth="1"/>
    <col min="1484" max="1484" width="9.42578125" style="2" customWidth="1"/>
    <col min="1485" max="1485" width="8.28515625" style="2" customWidth="1"/>
    <col min="1486" max="1488" width="6.42578125" style="2" customWidth="1"/>
    <col min="1489" max="1489" width="7.140625" style="2" customWidth="1"/>
    <col min="1490" max="1490" width="4.5703125" style="2" customWidth="1"/>
    <col min="1491" max="1491" width="6.7109375" style="2" customWidth="1"/>
    <col min="1492" max="1492" width="6.85546875" style="2" customWidth="1"/>
    <col min="1493" max="1493" width="6.28515625" style="2" customWidth="1"/>
    <col min="1494" max="1494" width="4" style="2" customWidth="1"/>
    <col min="1495" max="1495" width="7.28515625" style="2" customWidth="1"/>
    <col min="1496" max="1496" width="7.5703125" style="2" customWidth="1"/>
    <col min="1497" max="1497" width="6" style="2" customWidth="1"/>
    <col min="1498" max="1498" width="4.7109375" style="2" customWidth="1"/>
    <col min="1499" max="1499" width="5.42578125" style="2" customWidth="1"/>
    <col min="1500" max="1500" width="5.7109375" style="2" customWidth="1"/>
    <col min="1501" max="1501" width="5.85546875" style="2" customWidth="1"/>
    <col min="1502" max="1502" width="5.7109375" style="2" customWidth="1"/>
    <col min="1503" max="1513" width="0" style="2" hidden="1" customWidth="1"/>
    <col min="1514" max="1514" width="5.85546875" style="2" customWidth="1"/>
    <col min="1515" max="1515" width="5.7109375" style="2" customWidth="1"/>
    <col min="1516" max="1516" width="5" style="2" customWidth="1"/>
    <col min="1517" max="1517" width="4.140625" style="2" customWidth="1"/>
    <col min="1518" max="1518" width="5.85546875" style="2" customWidth="1"/>
    <col min="1519" max="1519" width="5.7109375" style="2" customWidth="1"/>
    <col min="1520" max="1520" width="4.7109375" style="2" customWidth="1"/>
    <col min="1521" max="1521" width="4.42578125" style="2" customWidth="1"/>
    <col min="1522" max="1525" width="0" style="2" hidden="1" customWidth="1"/>
    <col min="1526" max="1526" width="5.85546875" style="2" customWidth="1"/>
    <col min="1527" max="1527" width="5.42578125" style="2" customWidth="1"/>
    <col min="1528" max="1528" width="5.28515625" style="2" customWidth="1"/>
    <col min="1529" max="1529" width="4.85546875" style="2" customWidth="1"/>
    <col min="1530" max="1541" width="0" style="2" hidden="1" customWidth="1"/>
    <col min="1542" max="1542" width="5.85546875" style="2" customWidth="1"/>
    <col min="1543" max="1543" width="5.42578125" style="2" customWidth="1"/>
    <col min="1544" max="1544" width="5.140625" style="2" customWidth="1"/>
    <col min="1545" max="1545" width="4.140625" style="2" customWidth="1"/>
    <col min="1546" max="1546" width="6.140625" style="2" customWidth="1"/>
    <col min="1547" max="1548" width="5.5703125" style="2" customWidth="1"/>
    <col min="1549" max="1549" width="4.42578125" style="2" customWidth="1"/>
    <col min="1550" max="1561" width="0" style="2" hidden="1" customWidth="1"/>
    <col min="1562" max="1562" width="7.5703125" style="2" customWidth="1"/>
    <col min="1563" max="1563" width="6.42578125" style="2" customWidth="1"/>
    <col min="1564" max="1564" width="5.42578125" style="2" customWidth="1"/>
    <col min="1565" max="1565" width="5.140625" style="2" customWidth="1"/>
    <col min="1566" max="1566" width="5.7109375" style="2" customWidth="1"/>
    <col min="1567" max="1567" width="5.42578125" style="2" customWidth="1"/>
    <col min="1568" max="1568" width="4.5703125" style="2" customWidth="1"/>
    <col min="1569" max="1569" width="5.42578125" style="2" customWidth="1"/>
    <col min="1570" max="1572" width="5.85546875" style="2" customWidth="1"/>
    <col min="1573" max="1573" width="4.42578125" style="2" customWidth="1"/>
    <col min="1574" max="1588" width="0" style="2" hidden="1" customWidth="1"/>
    <col min="1589" max="1734" width="9.140625" style="2"/>
    <col min="1735" max="1735" width="3.140625" style="2" customWidth="1"/>
    <col min="1736" max="1736" width="12.28515625" style="2" customWidth="1"/>
    <col min="1737" max="1737" width="34.85546875" style="2" customWidth="1"/>
    <col min="1738" max="1738" width="8.42578125" style="2" customWidth="1"/>
    <col min="1739" max="1739" width="8.28515625" style="2" customWidth="1"/>
    <col min="1740" max="1740" width="9.42578125" style="2" customWidth="1"/>
    <col min="1741" max="1741" width="8.28515625" style="2" customWidth="1"/>
    <col min="1742" max="1744" width="6.42578125" style="2" customWidth="1"/>
    <col min="1745" max="1745" width="7.140625" style="2" customWidth="1"/>
    <col min="1746" max="1746" width="4.5703125" style="2" customWidth="1"/>
    <col min="1747" max="1747" width="6.7109375" style="2" customWidth="1"/>
    <col min="1748" max="1748" width="6.85546875" style="2" customWidth="1"/>
    <col min="1749" max="1749" width="6.28515625" style="2" customWidth="1"/>
    <col min="1750" max="1750" width="4" style="2" customWidth="1"/>
    <col min="1751" max="1751" width="7.28515625" style="2" customWidth="1"/>
    <col min="1752" max="1752" width="7.5703125" style="2" customWidth="1"/>
    <col min="1753" max="1753" width="6" style="2" customWidth="1"/>
    <col min="1754" max="1754" width="4.7109375" style="2" customWidth="1"/>
    <col min="1755" max="1755" width="5.42578125" style="2" customWidth="1"/>
    <col min="1756" max="1756" width="5.7109375" style="2" customWidth="1"/>
    <col min="1757" max="1757" width="5.85546875" style="2" customWidth="1"/>
    <col min="1758" max="1758" width="5.7109375" style="2" customWidth="1"/>
    <col min="1759" max="1769" width="0" style="2" hidden="1" customWidth="1"/>
    <col min="1770" max="1770" width="5.85546875" style="2" customWidth="1"/>
    <col min="1771" max="1771" width="5.7109375" style="2" customWidth="1"/>
    <col min="1772" max="1772" width="5" style="2" customWidth="1"/>
    <col min="1773" max="1773" width="4.140625" style="2" customWidth="1"/>
    <col min="1774" max="1774" width="5.85546875" style="2" customWidth="1"/>
    <col min="1775" max="1775" width="5.7109375" style="2" customWidth="1"/>
    <col min="1776" max="1776" width="4.7109375" style="2" customWidth="1"/>
    <col min="1777" max="1777" width="4.42578125" style="2" customWidth="1"/>
    <col min="1778" max="1781" width="0" style="2" hidden="1" customWidth="1"/>
    <col min="1782" max="1782" width="5.85546875" style="2" customWidth="1"/>
    <col min="1783" max="1783" width="5.42578125" style="2" customWidth="1"/>
    <col min="1784" max="1784" width="5.28515625" style="2" customWidth="1"/>
    <col min="1785" max="1785" width="4.85546875" style="2" customWidth="1"/>
    <col min="1786" max="1797" width="0" style="2" hidden="1" customWidth="1"/>
    <col min="1798" max="1798" width="5.85546875" style="2" customWidth="1"/>
    <col min="1799" max="1799" width="5.42578125" style="2" customWidth="1"/>
    <col min="1800" max="1800" width="5.140625" style="2" customWidth="1"/>
    <col min="1801" max="1801" width="4.140625" style="2" customWidth="1"/>
    <col min="1802" max="1802" width="6.140625" style="2" customWidth="1"/>
    <col min="1803" max="1804" width="5.5703125" style="2" customWidth="1"/>
    <col min="1805" max="1805" width="4.42578125" style="2" customWidth="1"/>
    <col min="1806" max="1817" width="0" style="2" hidden="1" customWidth="1"/>
    <col min="1818" max="1818" width="7.5703125" style="2" customWidth="1"/>
    <col min="1819" max="1819" width="6.42578125" style="2" customWidth="1"/>
    <col min="1820" max="1820" width="5.42578125" style="2" customWidth="1"/>
    <col min="1821" max="1821" width="5.140625" style="2" customWidth="1"/>
    <col min="1822" max="1822" width="5.7109375" style="2" customWidth="1"/>
    <col min="1823" max="1823" width="5.42578125" style="2" customWidth="1"/>
    <col min="1824" max="1824" width="4.5703125" style="2" customWidth="1"/>
    <col min="1825" max="1825" width="5.42578125" style="2" customWidth="1"/>
    <col min="1826" max="1828" width="5.85546875" style="2" customWidth="1"/>
    <col min="1829" max="1829" width="4.42578125" style="2" customWidth="1"/>
    <col min="1830" max="1844" width="0" style="2" hidden="1" customWidth="1"/>
    <col min="1845" max="1990" width="9.140625" style="2"/>
    <col min="1991" max="1991" width="3.140625" style="2" customWidth="1"/>
    <col min="1992" max="1992" width="12.28515625" style="2" customWidth="1"/>
    <col min="1993" max="1993" width="34.85546875" style="2" customWidth="1"/>
    <col min="1994" max="1994" width="8.42578125" style="2" customWidth="1"/>
    <col min="1995" max="1995" width="8.28515625" style="2" customWidth="1"/>
    <col min="1996" max="1996" width="9.42578125" style="2" customWidth="1"/>
    <col min="1997" max="1997" width="8.28515625" style="2" customWidth="1"/>
    <col min="1998" max="2000" width="6.42578125" style="2" customWidth="1"/>
    <col min="2001" max="2001" width="7.140625" style="2" customWidth="1"/>
    <col min="2002" max="2002" width="4.5703125" style="2" customWidth="1"/>
    <col min="2003" max="2003" width="6.7109375" style="2" customWidth="1"/>
    <col min="2004" max="2004" width="6.85546875" style="2" customWidth="1"/>
    <col min="2005" max="2005" width="6.28515625" style="2" customWidth="1"/>
    <col min="2006" max="2006" width="4" style="2" customWidth="1"/>
    <col min="2007" max="2007" width="7.28515625" style="2" customWidth="1"/>
    <col min="2008" max="2008" width="7.5703125" style="2" customWidth="1"/>
    <col min="2009" max="2009" width="6" style="2" customWidth="1"/>
    <col min="2010" max="2010" width="4.7109375" style="2" customWidth="1"/>
    <col min="2011" max="2011" width="5.42578125" style="2" customWidth="1"/>
    <col min="2012" max="2012" width="5.7109375" style="2" customWidth="1"/>
    <col min="2013" max="2013" width="5.85546875" style="2" customWidth="1"/>
    <col min="2014" max="2014" width="5.7109375" style="2" customWidth="1"/>
    <col min="2015" max="2025" width="0" style="2" hidden="1" customWidth="1"/>
    <col min="2026" max="2026" width="5.85546875" style="2" customWidth="1"/>
    <col min="2027" max="2027" width="5.7109375" style="2" customWidth="1"/>
    <col min="2028" max="2028" width="5" style="2" customWidth="1"/>
    <col min="2029" max="2029" width="4.140625" style="2" customWidth="1"/>
    <col min="2030" max="2030" width="5.85546875" style="2" customWidth="1"/>
    <col min="2031" max="2031" width="5.7109375" style="2" customWidth="1"/>
    <col min="2032" max="2032" width="4.7109375" style="2" customWidth="1"/>
    <col min="2033" max="2033" width="4.42578125" style="2" customWidth="1"/>
    <col min="2034" max="2037" width="0" style="2" hidden="1" customWidth="1"/>
    <col min="2038" max="2038" width="5.85546875" style="2" customWidth="1"/>
    <col min="2039" max="2039" width="5.42578125" style="2" customWidth="1"/>
    <col min="2040" max="2040" width="5.28515625" style="2" customWidth="1"/>
    <col min="2041" max="2041" width="4.85546875" style="2" customWidth="1"/>
    <col min="2042" max="2053" width="0" style="2" hidden="1" customWidth="1"/>
    <col min="2054" max="2054" width="5.85546875" style="2" customWidth="1"/>
    <col min="2055" max="2055" width="5.42578125" style="2" customWidth="1"/>
    <col min="2056" max="2056" width="5.140625" style="2" customWidth="1"/>
    <col min="2057" max="2057" width="4.140625" style="2" customWidth="1"/>
    <col min="2058" max="2058" width="6.140625" style="2" customWidth="1"/>
    <col min="2059" max="2060" width="5.5703125" style="2" customWidth="1"/>
    <col min="2061" max="2061" width="4.42578125" style="2" customWidth="1"/>
    <col min="2062" max="2073" width="0" style="2" hidden="1" customWidth="1"/>
    <col min="2074" max="2074" width="7.5703125" style="2" customWidth="1"/>
    <col min="2075" max="2075" width="6.42578125" style="2" customWidth="1"/>
    <col min="2076" max="2076" width="5.42578125" style="2" customWidth="1"/>
    <col min="2077" max="2077" width="5.140625" style="2" customWidth="1"/>
    <col min="2078" max="2078" width="5.7109375" style="2" customWidth="1"/>
    <col min="2079" max="2079" width="5.42578125" style="2" customWidth="1"/>
    <col min="2080" max="2080" width="4.5703125" style="2" customWidth="1"/>
    <col min="2081" max="2081" width="5.42578125" style="2" customWidth="1"/>
    <col min="2082" max="2084" width="5.85546875" style="2" customWidth="1"/>
    <col min="2085" max="2085" width="4.42578125" style="2" customWidth="1"/>
    <col min="2086" max="2100" width="0" style="2" hidden="1" customWidth="1"/>
    <col min="2101" max="2246" width="9.140625" style="2"/>
    <col min="2247" max="2247" width="3.140625" style="2" customWidth="1"/>
    <col min="2248" max="2248" width="12.28515625" style="2" customWidth="1"/>
    <col min="2249" max="2249" width="34.85546875" style="2" customWidth="1"/>
    <col min="2250" max="2250" width="8.42578125" style="2" customWidth="1"/>
    <col min="2251" max="2251" width="8.28515625" style="2" customWidth="1"/>
    <col min="2252" max="2252" width="9.42578125" style="2" customWidth="1"/>
    <col min="2253" max="2253" width="8.28515625" style="2" customWidth="1"/>
    <col min="2254" max="2256" width="6.42578125" style="2" customWidth="1"/>
    <col min="2257" max="2257" width="7.140625" style="2" customWidth="1"/>
    <col min="2258" max="2258" width="4.5703125" style="2" customWidth="1"/>
    <col min="2259" max="2259" width="6.7109375" style="2" customWidth="1"/>
    <col min="2260" max="2260" width="6.85546875" style="2" customWidth="1"/>
    <col min="2261" max="2261" width="6.28515625" style="2" customWidth="1"/>
    <col min="2262" max="2262" width="4" style="2" customWidth="1"/>
    <col min="2263" max="2263" width="7.28515625" style="2" customWidth="1"/>
    <col min="2264" max="2264" width="7.5703125" style="2" customWidth="1"/>
    <col min="2265" max="2265" width="6" style="2" customWidth="1"/>
    <col min="2266" max="2266" width="4.7109375" style="2" customWidth="1"/>
    <col min="2267" max="2267" width="5.42578125" style="2" customWidth="1"/>
    <col min="2268" max="2268" width="5.7109375" style="2" customWidth="1"/>
    <col min="2269" max="2269" width="5.85546875" style="2" customWidth="1"/>
    <col min="2270" max="2270" width="5.7109375" style="2" customWidth="1"/>
    <col min="2271" max="2281" width="0" style="2" hidden="1" customWidth="1"/>
    <col min="2282" max="2282" width="5.85546875" style="2" customWidth="1"/>
    <col min="2283" max="2283" width="5.7109375" style="2" customWidth="1"/>
    <col min="2284" max="2284" width="5" style="2" customWidth="1"/>
    <col min="2285" max="2285" width="4.140625" style="2" customWidth="1"/>
    <col min="2286" max="2286" width="5.85546875" style="2" customWidth="1"/>
    <col min="2287" max="2287" width="5.7109375" style="2" customWidth="1"/>
    <col min="2288" max="2288" width="4.7109375" style="2" customWidth="1"/>
    <col min="2289" max="2289" width="4.42578125" style="2" customWidth="1"/>
    <col min="2290" max="2293" width="0" style="2" hidden="1" customWidth="1"/>
    <col min="2294" max="2294" width="5.85546875" style="2" customWidth="1"/>
    <col min="2295" max="2295" width="5.42578125" style="2" customWidth="1"/>
    <col min="2296" max="2296" width="5.28515625" style="2" customWidth="1"/>
    <col min="2297" max="2297" width="4.85546875" style="2" customWidth="1"/>
    <col min="2298" max="2309" width="0" style="2" hidden="1" customWidth="1"/>
    <col min="2310" max="2310" width="5.85546875" style="2" customWidth="1"/>
    <col min="2311" max="2311" width="5.42578125" style="2" customWidth="1"/>
    <col min="2312" max="2312" width="5.140625" style="2" customWidth="1"/>
    <col min="2313" max="2313" width="4.140625" style="2" customWidth="1"/>
    <col min="2314" max="2314" width="6.140625" style="2" customWidth="1"/>
    <col min="2315" max="2316" width="5.5703125" style="2" customWidth="1"/>
    <col min="2317" max="2317" width="4.42578125" style="2" customWidth="1"/>
    <col min="2318" max="2329" width="0" style="2" hidden="1" customWidth="1"/>
    <col min="2330" max="2330" width="7.5703125" style="2" customWidth="1"/>
    <col min="2331" max="2331" width="6.42578125" style="2" customWidth="1"/>
    <col min="2332" max="2332" width="5.42578125" style="2" customWidth="1"/>
    <col min="2333" max="2333" width="5.140625" style="2" customWidth="1"/>
    <col min="2334" max="2334" width="5.7109375" style="2" customWidth="1"/>
    <col min="2335" max="2335" width="5.42578125" style="2" customWidth="1"/>
    <col min="2336" max="2336" width="4.5703125" style="2" customWidth="1"/>
    <col min="2337" max="2337" width="5.42578125" style="2" customWidth="1"/>
    <col min="2338" max="2340" width="5.85546875" style="2" customWidth="1"/>
    <col min="2341" max="2341" width="4.42578125" style="2" customWidth="1"/>
    <col min="2342" max="2356" width="0" style="2" hidden="1" customWidth="1"/>
    <col min="2357" max="2502" width="9.140625" style="2"/>
    <col min="2503" max="2503" width="3.140625" style="2" customWidth="1"/>
    <col min="2504" max="2504" width="12.28515625" style="2" customWidth="1"/>
    <col min="2505" max="2505" width="34.85546875" style="2" customWidth="1"/>
    <col min="2506" max="2506" width="8.42578125" style="2" customWidth="1"/>
    <col min="2507" max="2507" width="8.28515625" style="2" customWidth="1"/>
    <col min="2508" max="2508" width="9.42578125" style="2" customWidth="1"/>
    <col min="2509" max="2509" width="8.28515625" style="2" customWidth="1"/>
    <col min="2510" max="2512" width="6.42578125" style="2" customWidth="1"/>
    <col min="2513" max="2513" width="7.140625" style="2" customWidth="1"/>
    <col min="2514" max="2514" width="4.5703125" style="2" customWidth="1"/>
    <col min="2515" max="2515" width="6.7109375" style="2" customWidth="1"/>
    <col min="2516" max="2516" width="6.85546875" style="2" customWidth="1"/>
    <col min="2517" max="2517" width="6.28515625" style="2" customWidth="1"/>
    <col min="2518" max="2518" width="4" style="2" customWidth="1"/>
    <col min="2519" max="2519" width="7.28515625" style="2" customWidth="1"/>
    <col min="2520" max="2520" width="7.5703125" style="2" customWidth="1"/>
    <col min="2521" max="2521" width="6" style="2" customWidth="1"/>
    <col min="2522" max="2522" width="4.7109375" style="2" customWidth="1"/>
    <col min="2523" max="2523" width="5.42578125" style="2" customWidth="1"/>
    <col min="2524" max="2524" width="5.7109375" style="2" customWidth="1"/>
    <col min="2525" max="2525" width="5.85546875" style="2" customWidth="1"/>
    <col min="2526" max="2526" width="5.7109375" style="2" customWidth="1"/>
    <col min="2527" max="2537" width="0" style="2" hidden="1" customWidth="1"/>
    <col min="2538" max="2538" width="5.85546875" style="2" customWidth="1"/>
    <col min="2539" max="2539" width="5.7109375" style="2" customWidth="1"/>
    <col min="2540" max="2540" width="5" style="2" customWidth="1"/>
    <col min="2541" max="2541" width="4.140625" style="2" customWidth="1"/>
    <col min="2542" max="2542" width="5.85546875" style="2" customWidth="1"/>
    <col min="2543" max="2543" width="5.7109375" style="2" customWidth="1"/>
    <col min="2544" max="2544" width="4.7109375" style="2" customWidth="1"/>
    <col min="2545" max="2545" width="4.42578125" style="2" customWidth="1"/>
    <col min="2546" max="2549" width="0" style="2" hidden="1" customWidth="1"/>
    <col min="2550" max="2550" width="5.85546875" style="2" customWidth="1"/>
    <col min="2551" max="2551" width="5.42578125" style="2" customWidth="1"/>
    <col min="2552" max="2552" width="5.28515625" style="2" customWidth="1"/>
    <col min="2553" max="2553" width="4.85546875" style="2" customWidth="1"/>
    <col min="2554" max="2565" width="0" style="2" hidden="1" customWidth="1"/>
    <col min="2566" max="2566" width="5.85546875" style="2" customWidth="1"/>
    <col min="2567" max="2567" width="5.42578125" style="2" customWidth="1"/>
    <col min="2568" max="2568" width="5.140625" style="2" customWidth="1"/>
    <col min="2569" max="2569" width="4.140625" style="2" customWidth="1"/>
    <col min="2570" max="2570" width="6.140625" style="2" customWidth="1"/>
    <col min="2571" max="2572" width="5.5703125" style="2" customWidth="1"/>
    <col min="2573" max="2573" width="4.42578125" style="2" customWidth="1"/>
    <col min="2574" max="2585" width="0" style="2" hidden="1" customWidth="1"/>
    <col min="2586" max="2586" width="7.5703125" style="2" customWidth="1"/>
    <col min="2587" max="2587" width="6.42578125" style="2" customWidth="1"/>
    <col min="2588" max="2588" width="5.42578125" style="2" customWidth="1"/>
    <col min="2589" max="2589" width="5.140625" style="2" customWidth="1"/>
    <col min="2590" max="2590" width="5.7109375" style="2" customWidth="1"/>
    <col min="2591" max="2591" width="5.42578125" style="2" customWidth="1"/>
    <col min="2592" max="2592" width="4.5703125" style="2" customWidth="1"/>
    <col min="2593" max="2593" width="5.42578125" style="2" customWidth="1"/>
    <col min="2594" max="2596" width="5.85546875" style="2" customWidth="1"/>
    <col min="2597" max="2597" width="4.42578125" style="2" customWidth="1"/>
    <col min="2598" max="2612" width="0" style="2" hidden="1" customWidth="1"/>
    <col min="2613" max="2758" width="9.140625" style="2"/>
    <col min="2759" max="2759" width="3.140625" style="2" customWidth="1"/>
    <col min="2760" max="2760" width="12.28515625" style="2" customWidth="1"/>
    <col min="2761" max="2761" width="34.85546875" style="2" customWidth="1"/>
    <col min="2762" max="2762" width="8.42578125" style="2" customWidth="1"/>
    <col min="2763" max="2763" width="8.28515625" style="2" customWidth="1"/>
    <col min="2764" max="2764" width="9.42578125" style="2" customWidth="1"/>
    <col min="2765" max="2765" width="8.28515625" style="2" customWidth="1"/>
    <col min="2766" max="2768" width="6.42578125" style="2" customWidth="1"/>
    <col min="2769" max="2769" width="7.140625" style="2" customWidth="1"/>
    <col min="2770" max="2770" width="4.5703125" style="2" customWidth="1"/>
    <col min="2771" max="2771" width="6.7109375" style="2" customWidth="1"/>
    <col min="2772" max="2772" width="6.85546875" style="2" customWidth="1"/>
    <col min="2773" max="2773" width="6.28515625" style="2" customWidth="1"/>
    <col min="2774" max="2774" width="4" style="2" customWidth="1"/>
    <col min="2775" max="2775" width="7.28515625" style="2" customWidth="1"/>
    <col min="2776" max="2776" width="7.5703125" style="2" customWidth="1"/>
    <col min="2777" max="2777" width="6" style="2" customWidth="1"/>
    <col min="2778" max="2778" width="4.7109375" style="2" customWidth="1"/>
    <col min="2779" max="2779" width="5.42578125" style="2" customWidth="1"/>
    <col min="2780" max="2780" width="5.7109375" style="2" customWidth="1"/>
    <col min="2781" max="2781" width="5.85546875" style="2" customWidth="1"/>
    <col min="2782" max="2782" width="5.7109375" style="2" customWidth="1"/>
    <col min="2783" max="2793" width="0" style="2" hidden="1" customWidth="1"/>
    <col min="2794" max="2794" width="5.85546875" style="2" customWidth="1"/>
    <col min="2795" max="2795" width="5.7109375" style="2" customWidth="1"/>
    <col min="2796" max="2796" width="5" style="2" customWidth="1"/>
    <col min="2797" max="2797" width="4.140625" style="2" customWidth="1"/>
    <col min="2798" max="2798" width="5.85546875" style="2" customWidth="1"/>
    <col min="2799" max="2799" width="5.7109375" style="2" customWidth="1"/>
    <col min="2800" max="2800" width="4.7109375" style="2" customWidth="1"/>
    <col min="2801" max="2801" width="4.42578125" style="2" customWidth="1"/>
    <col min="2802" max="2805" width="0" style="2" hidden="1" customWidth="1"/>
    <col min="2806" max="2806" width="5.85546875" style="2" customWidth="1"/>
    <col min="2807" max="2807" width="5.42578125" style="2" customWidth="1"/>
    <col min="2808" max="2808" width="5.28515625" style="2" customWidth="1"/>
    <col min="2809" max="2809" width="4.85546875" style="2" customWidth="1"/>
    <col min="2810" max="2821" width="0" style="2" hidden="1" customWidth="1"/>
    <col min="2822" max="2822" width="5.85546875" style="2" customWidth="1"/>
    <col min="2823" max="2823" width="5.42578125" style="2" customWidth="1"/>
    <col min="2824" max="2824" width="5.140625" style="2" customWidth="1"/>
    <col min="2825" max="2825" width="4.140625" style="2" customWidth="1"/>
    <col min="2826" max="2826" width="6.140625" style="2" customWidth="1"/>
    <col min="2827" max="2828" width="5.5703125" style="2" customWidth="1"/>
    <col min="2829" max="2829" width="4.42578125" style="2" customWidth="1"/>
    <col min="2830" max="2841" width="0" style="2" hidden="1" customWidth="1"/>
    <col min="2842" max="2842" width="7.5703125" style="2" customWidth="1"/>
    <col min="2843" max="2843" width="6.42578125" style="2" customWidth="1"/>
    <col min="2844" max="2844" width="5.42578125" style="2" customWidth="1"/>
    <col min="2845" max="2845" width="5.140625" style="2" customWidth="1"/>
    <col min="2846" max="2846" width="5.7109375" style="2" customWidth="1"/>
    <col min="2847" max="2847" width="5.42578125" style="2" customWidth="1"/>
    <col min="2848" max="2848" width="4.5703125" style="2" customWidth="1"/>
    <col min="2849" max="2849" width="5.42578125" style="2" customWidth="1"/>
    <col min="2850" max="2852" width="5.85546875" style="2" customWidth="1"/>
    <col min="2853" max="2853" width="4.42578125" style="2" customWidth="1"/>
    <col min="2854" max="2868" width="0" style="2" hidden="1" customWidth="1"/>
    <col min="2869" max="3014" width="9.140625" style="2"/>
    <col min="3015" max="3015" width="3.140625" style="2" customWidth="1"/>
    <col min="3016" max="3016" width="12.28515625" style="2" customWidth="1"/>
    <col min="3017" max="3017" width="34.85546875" style="2" customWidth="1"/>
    <col min="3018" max="3018" width="8.42578125" style="2" customWidth="1"/>
    <col min="3019" max="3019" width="8.28515625" style="2" customWidth="1"/>
    <col min="3020" max="3020" width="9.42578125" style="2" customWidth="1"/>
    <col min="3021" max="3021" width="8.28515625" style="2" customWidth="1"/>
    <col min="3022" max="3024" width="6.42578125" style="2" customWidth="1"/>
    <col min="3025" max="3025" width="7.140625" style="2" customWidth="1"/>
    <col min="3026" max="3026" width="4.5703125" style="2" customWidth="1"/>
    <col min="3027" max="3027" width="6.7109375" style="2" customWidth="1"/>
    <col min="3028" max="3028" width="6.85546875" style="2" customWidth="1"/>
    <col min="3029" max="3029" width="6.28515625" style="2" customWidth="1"/>
    <col min="3030" max="3030" width="4" style="2" customWidth="1"/>
    <col min="3031" max="3031" width="7.28515625" style="2" customWidth="1"/>
    <col min="3032" max="3032" width="7.5703125" style="2" customWidth="1"/>
    <col min="3033" max="3033" width="6" style="2" customWidth="1"/>
    <col min="3034" max="3034" width="4.7109375" style="2" customWidth="1"/>
    <col min="3035" max="3035" width="5.42578125" style="2" customWidth="1"/>
    <col min="3036" max="3036" width="5.7109375" style="2" customWidth="1"/>
    <col min="3037" max="3037" width="5.85546875" style="2" customWidth="1"/>
    <col min="3038" max="3038" width="5.7109375" style="2" customWidth="1"/>
    <col min="3039" max="3049" width="0" style="2" hidden="1" customWidth="1"/>
    <col min="3050" max="3050" width="5.85546875" style="2" customWidth="1"/>
    <col min="3051" max="3051" width="5.7109375" style="2" customWidth="1"/>
    <col min="3052" max="3052" width="5" style="2" customWidth="1"/>
    <col min="3053" max="3053" width="4.140625" style="2" customWidth="1"/>
    <col min="3054" max="3054" width="5.85546875" style="2" customWidth="1"/>
    <col min="3055" max="3055" width="5.7109375" style="2" customWidth="1"/>
    <col min="3056" max="3056" width="4.7109375" style="2" customWidth="1"/>
    <col min="3057" max="3057" width="4.42578125" style="2" customWidth="1"/>
    <col min="3058" max="3061" width="0" style="2" hidden="1" customWidth="1"/>
    <col min="3062" max="3062" width="5.85546875" style="2" customWidth="1"/>
    <col min="3063" max="3063" width="5.42578125" style="2" customWidth="1"/>
    <col min="3064" max="3064" width="5.28515625" style="2" customWidth="1"/>
    <col min="3065" max="3065" width="4.85546875" style="2" customWidth="1"/>
    <col min="3066" max="3077" width="0" style="2" hidden="1" customWidth="1"/>
    <col min="3078" max="3078" width="5.85546875" style="2" customWidth="1"/>
    <col min="3079" max="3079" width="5.42578125" style="2" customWidth="1"/>
    <col min="3080" max="3080" width="5.140625" style="2" customWidth="1"/>
    <col min="3081" max="3081" width="4.140625" style="2" customWidth="1"/>
    <col min="3082" max="3082" width="6.140625" style="2" customWidth="1"/>
    <col min="3083" max="3084" width="5.5703125" style="2" customWidth="1"/>
    <col min="3085" max="3085" width="4.42578125" style="2" customWidth="1"/>
    <col min="3086" max="3097" width="0" style="2" hidden="1" customWidth="1"/>
    <col min="3098" max="3098" width="7.5703125" style="2" customWidth="1"/>
    <col min="3099" max="3099" width="6.42578125" style="2" customWidth="1"/>
    <col min="3100" max="3100" width="5.42578125" style="2" customWidth="1"/>
    <col min="3101" max="3101" width="5.140625" style="2" customWidth="1"/>
    <col min="3102" max="3102" width="5.7109375" style="2" customWidth="1"/>
    <col min="3103" max="3103" width="5.42578125" style="2" customWidth="1"/>
    <col min="3104" max="3104" width="4.5703125" style="2" customWidth="1"/>
    <col min="3105" max="3105" width="5.42578125" style="2" customWidth="1"/>
    <col min="3106" max="3108" width="5.85546875" style="2" customWidth="1"/>
    <col min="3109" max="3109" width="4.42578125" style="2" customWidth="1"/>
    <col min="3110" max="3124" width="0" style="2" hidden="1" customWidth="1"/>
    <col min="3125" max="3270" width="9.140625" style="2"/>
    <col min="3271" max="3271" width="3.140625" style="2" customWidth="1"/>
    <col min="3272" max="3272" width="12.28515625" style="2" customWidth="1"/>
    <col min="3273" max="3273" width="34.85546875" style="2" customWidth="1"/>
    <col min="3274" max="3274" width="8.42578125" style="2" customWidth="1"/>
    <col min="3275" max="3275" width="8.28515625" style="2" customWidth="1"/>
    <col min="3276" max="3276" width="9.42578125" style="2" customWidth="1"/>
    <col min="3277" max="3277" width="8.28515625" style="2" customWidth="1"/>
    <col min="3278" max="3280" width="6.42578125" style="2" customWidth="1"/>
    <col min="3281" max="3281" width="7.140625" style="2" customWidth="1"/>
    <col min="3282" max="3282" width="4.5703125" style="2" customWidth="1"/>
    <col min="3283" max="3283" width="6.7109375" style="2" customWidth="1"/>
    <col min="3284" max="3284" width="6.85546875" style="2" customWidth="1"/>
    <col min="3285" max="3285" width="6.28515625" style="2" customWidth="1"/>
    <col min="3286" max="3286" width="4" style="2" customWidth="1"/>
    <col min="3287" max="3287" width="7.28515625" style="2" customWidth="1"/>
    <col min="3288" max="3288" width="7.5703125" style="2" customWidth="1"/>
    <col min="3289" max="3289" width="6" style="2" customWidth="1"/>
    <col min="3290" max="3290" width="4.7109375" style="2" customWidth="1"/>
    <col min="3291" max="3291" width="5.42578125" style="2" customWidth="1"/>
    <col min="3292" max="3292" width="5.7109375" style="2" customWidth="1"/>
    <col min="3293" max="3293" width="5.85546875" style="2" customWidth="1"/>
    <col min="3294" max="3294" width="5.7109375" style="2" customWidth="1"/>
    <col min="3295" max="3305" width="0" style="2" hidden="1" customWidth="1"/>
    <col min="3306" max="3306" width="5.85546875" style="2" customWidth="1"/>
    <col min="3307" max="3307" width="5.7109375" style="2" customWidth="1"/>
    <col min="3308" max="3308" width="5" style="2" customWidth="1"/>
    <col min="3309" max="3309" width="4.140625" style="2" customWidth="1"/>
    <col min="3310" max="3310" width="5.85546875" style="2" customWidth="1"/>
    <col min="3311" max="3311" width="5.7109375" style="2" customWidth="1"/>
    <col min="3312" max="3312" width="4.7109375" style="2" customWidth="1"/>
    <col min="3313" max="3313" width="4.42578125" style="2" customWidth="1"/>
    <col min="3314" max="3317" width="0" style="2" hidden="1" customWidth="1"/>
    <col min="3318" max="3318" width="5.85546875" style="2" customWidth="1"/>
    <col min="3319" max="3319" width="5.42578125" style="2" customWidth="1"/>
    <col min="3320" max="3320" width="5.28515625" style="2" customWidth="1"/>
    <col min="3321" max="3321" width="4.85546875" style="2" customWidth="1"/>
    <col min="3322" max="3333" width="0" style="2" hidden="1" customWidth="1"/>
    <col min="3334" max="3334" width="5.85546875" style="2" customWidth="1"/>
    <col min="3335" max="3335" width="5.42578125" style="2" customWidth="1"/>
    <col min="3336" max="3336" width="5.140625" style="2" customWidth="1"/>
    <col min="3337" max="3337" width="4.140625" style="2" customWidth="1"/>
    <col min="3338" max="3338" width="6.140625" style="2" customWidth="1"/>
    <col min="3339" max="3340" width="5.5703125" style="2" customWidth="1"/>
    <col min="3341" max="3341" width="4.42578125" style="2" customWidth="1"/>
    <col min="3342" max="3353" width="0" style="2" hidden="1" customWidth="1"/>
    <col min="3354" max="3354" width="7.5703125" style="2" customWidth="1"/>
    <col min="3355" max="3355" width="6.42578125" style="2" customWidth="1"/>
    <col min="3356" max="3356" width="5.42578125" style="2" customWidth="1"/>
    <col min="3357" max="3357" width="5.140625" style="2" customWidth="1"/>
    <col min="3358" max="3358" width="5.7109375" style="2" customWidth="1"/>
    <col min="3359" max="3359" width="5.42578125" style="2" customWidth="1"/>
    <col min="3360" max="3360" width="4.5703125" style="2" customWidth="1"/>
    <col min="3361" max="3361" width="5.42578125" style="2" customWidth="1"/>
    <col min="3362" max="3364" width="5.85546875" style="2" customWidth="1"/>
    <col min="3365" max="3365" width="4.42578125" style="2" customWidth="1"/>
    <col min="3366" max="3380" width="0" style="2" hidden="1" customWidth="1"/>
    <col min="3381" max="3526" width="9.140625" style="2"/>
    <col min="3527" max="3527" width="3.140625" style="2" customWidth="1"/>
    <col min="3528" max="3528" width="12.28515625" style="2" customWidth="1"/>
    <col min="3529" max="3529" width="34.85546875" style="2" customWidth="1"/>
    <col min="3530" max="3530" width="8.42578125" style="2" customWidth="1"/>
    <col min="3531" max="3531" width="8.28515625" style="2" customWidth="1"/>
    <col min="3532" max="3532" width="9.42578125" style="2" customWidth="1"/>
    <col min="3533" max="3533" width="8.28515625" style="2" customWidth="1"/>
    <col min="3534" max="3536" width="6.42578125" style="2" customWidth="1"/>
    <col min="3537" max="3537" width="7.140625" style="2" customWidth="1"/>
    <col min="3538" max="3538" width="4.5703125" style="2" customWidth="1"/>
    <col min="3539" max="3539" width="6.7109375" style="2" customWidth="1"/>
    <col min="3540" max="3540" width="6.85546875" style="2" customWidth="1"/>
    <col min="3541" max="3541" width="6.28515625" style="2" customWidth="1"/>
    <col min="3542" max="3542" width="4" style="2" customWidth="1"/>
    <col min="3543" max="3543" width="7.28515625" style="2" customWidth="1"/>
    <col min="3544" max="3544" width="7.5703125" style="2" customWidth="1"/>
    <col min="3545" max="3545" width="6" style="2" customWidth="1"/>
    <col min="3546" max="3546" width="4.7109375" style="2" customWidth="1"/>
    <col min="3547" max="3547" width="5.42578125" style="2" customWidth="1"/>
    <col min="3548" max="3548" width="5.7109375" style="2" customWidth="1"/>
    <col min="3549" max="3549" width="5.85546875" style="2" customWidth="1"/>
    <col min="3550" max="3550" width="5.7109375" style="2" customWidth="1"/>
    <col min="3551" max="3561" width="0" style="2" hidden="1" customWidth="1"/>
    <col min="3562" max="3562" width="5.85546875" style="2" customWidth="1"/>
    <col min="3563" max="3563" width="5.7109375" style="2" customWidth="1"/>
    <col min="3564" max="3564" width="5" style="2" customWidth="1"/>
    <col min="3565" max="3565" width="4.140625" style="2" customWidth="1"/>
    <col min="3566" max="3566" width="5.85546875" style="2" customWidth="1"/>
    <col min="3567" max="3567" width="5.7109375" style="2" customWidth="1"/>
    <col min="3568" max="3568" width="4.7109375" style="2" customWidth="1"/>
    <col min="3569" max="3569" width="4.42578125" style="2" customWidth="1"/>
    <col min="3570" max="3573" width="0" style="2" hidden="1" customWidth="1"/>
    <col min="3574" max="3574" width="5.85546875" style="2" customWidth="1"/>
    <col min="3575" max="3575" width="5.42578125" style="2" customWidth="1"/>
    <col min="3576" max="3576" width="5.28515625" style="2" customWidth="1"/>
    <col min="3577" max="3577" width="4.85546875" style="2" customWidth="1"/>
    <col min="3578" max="3589" width="0" style="2" hidden="1" customWidth="1"/>
    <col min="3590" max="3590" width="5.85546875" style="2" customWidth="1"/>
    <col min="3591" max="3591" width="5.42578125" style="2" customWidth="1"/>
    <col min="3592" max="3592" width="5.140625" style="2" customWidth="1"/>
    <col min="3593" max="3593" width="4.140625" style="2" customWidth="1"/>
    <col min="3594" max="3594" width="6.140625" style="2" customWidth="1"/>
    <col min="3595" max="3596" width="5.5703125" style="2" customWidth="1"/>
    <col min="3597" max="3597" width="4.42578125" style="2" customWidth="1"/>
    <col min="3598" max="3609" width="0" style="2" hidden="1" customWidth="1"/>
    <col min="3610" max="3610" width="7.5703125" style="2" customWidth="1"/>
    <col min="3611" max="3611" width="6.42578125" style="2" customWidth="1"/>
    <col min="3612" max="3612" width="5.42578125" style="2" customWidth="1"/>
    <col min="3613" max="3613" width="5.140625" style="2" customWidth="1"/>
    <col min="3614" max="3614" width="5.7109375" style="2" customWidth="1"/>
    <col min="3615" max="3615" width="5.42578125" style="2" customWidth="1"/>
    <col min="3616" max="3616" width="4.5703125" style="2" customWidth="1"/>
    <col min="3617" max="3617" width="5.42578125" style="2" customWidth="1"/>
    <col min="3618" max="3620" width="5.85546875" style="2" customWidth="1"/>
    <col min="3621" max="3621" width="4.42578125" style="2" customWidth="1"/>
    <col min="3622" max="3636" width="0" style="2" hidden="1" customWidth="1"/>
    <col min="3637" max="3782" width="9.140625" style="2"/>
    <col min="3783" max="3783" width="3.140625" style="2" customWidth="1"/>
    <col min="3784" max="3784" width="12.28515625" style="2" customWidth="1"/>
    <col min="3785" max="3785" width="34.85546875" style="2" customWidth="1"/>
    <col min="3786" max="3786" width="8.42578125" style="2" customWidth="1"/>
    <col min="3787" max="3787" width="8.28515625" style="2" customWidth="1"/>
    <col min="3788" max="3788" width="9.42578125" style="2" customWidth="1"/>
    <col min="3789" max="3789" width="8.28515625" style="2" customWidth="1"/>
    <col min="3790" max="3792" width="6.42578125" style="2" customWidth="1"/>
    <col min="3793" max="3793" width="7.140625" style="2" customWidth="1"/>
    <col min="3794" max="3794" width="4.5703125" style="2" customWidth="1"/>
    <col min="3795" max="3795" width="6.7109375" style="2" customWidth="1"/>
    <col min="3796" max="3796" width="6.85546875" style="2" customWidth="1"/>
    <col min="3797" max="3797" width="6.28515625" style="2" customWidth="1"/>
    <col min="3798" max="3798" width="4" style="2" customWidth="1"/>
    <col min="3799" max="3799" width="7.28515625" style="2" customWidth="1"/>
    <col min="3800" max="3800" width="7.5703125" style="2" customWidth="1"/>
    <col min="3801" max="3801" width="6" style="2" customWidth="1"/>
    <col min="3802" max="3802" width="4.7109375" style="2" customWidth="1"/>
    <col min="3803" max="3803" width="5.42578125" style="2" customWidth="1"/>
    <col min="3804" max="3804" width="5.7109375" style="2" customWidth="1"/>
    <col min="3805" max="3805" width="5.85546875" style="2" customWidth="1"/>
    <col min="3806" max="3806" width="5.7109375" style="2" customWidth="1"/>
    <col min="3807" max="3817" width="0" style="2" hidden="1" customWidth="1"/>
    <col min="3818" max="3818" width="5.85546875" style="2" customWidth="1"/>
    <col min="3819" max="3819" width="5.7109375" style="2" customWidth="1"/>
    <col min="3820" max="3820" width="5" style="2" customWidth="1"/>
    <col min="3821" max="3821" width="4.140625" style="2" customWidth="1"/>
    <col min="3822" max="3822" width="5.85546875" style="2" customWidth="1"/>
    <col min="3823" max="3823" width="5.7109375" style="2" customWidth="1"/>
    <col min="3824" max="3824" width="4.7109375" style="2" customWidth="1"/>
    <col min="3825" max="3825" width="4.42578125" style="2" customWidth="1"/>
    <col min="3826" max="3829" width="0" style="2" hidden="1" customWidth="1"/>
    <col min="3830" max="3830" width="5.85546875" style="2" customWidth="1"/>
    <col min="3831" max="3831" width="5.42578125" style="2" customWidth="1"/>
    <col min="3832" max="3832" width="5.28515625" style="2" customWidth="1"/>
    <col min="3833" max="3833" width="4.85546875" style="2" customWidth="1"/>
    <col min="3834" max="3845" width="0" style="2" hidden="1" customWidth="1"/>
    <col min="3846" max="3846" width="5.85546875" style="2" customWidth="1"/>
    <col min="3847" max="3847" width="5.42578125" style="2" customWidth="1"/>
    <col min="3848" max="3848" width="5.140625" style="2" customWidth="1"/>
    <col min="3849" max="3849" width="4.140625" style="2" customWidth="1"/>
    <col min="3850" max="3850" width="6.140625" style="2" customWidth="1"/>
    <col min="3851" max="3852" width="5.5703125" style="2" customWidth="1"/>
    <col min="3853" max="3853" width="4.42578125" style="2" customWidth="1"/>
    <col min="3854" max="3865" width="0" style="2" hidden="1" customWidth="1"/>
    <col min="3866" max="3866" width="7.5703125" style="2" customWidth="1"/>
    <col min="3867" max="3867" width="6.42578125" style="2" customWidth="1"/>
    <col min="3868" max="3868" width="5.42578125" style="2" customWidth="1"/>
    <col min="3869" max="3869" width="5.140625" style="2" customWidth="1"/>
    <col min="3870" max="3870" width="5.7109375" style="2" customWidth="1"/>
    <col min="3871" max="3871" width="5.42578125" style="2" customWidth="1"/>
    <col min="3872" max="3872" width="4.5703125" style="2" customWidth="1"/>
    <col min="3873" max="3873" width="5.42578125" style="2" customWidth="1"/>
    <col min="3874" max="3876" width="5.85546875" style="2" customWidth="1"/>
    <col min="3877" max="3877" width="4.42578125" style="2" customWidth="1"/>
    <col min="3878" max="3892" width="0" style="2" hidden="1" customWidth="1"/>
    <col min="3893" max="4038" width="9.140625" style="2"/>
    <col min="4039" max="4039" width="3.140625" style="2" customWidth="1"/>
    <col min="4040" max="4040" width="12.28515625" style="2" customWidth="1"/>
    <col min="4041" max="4041" width="34.85546875" style="2" customWidth="1"/>
    <col min="4042" max="4042" width="8.42578125" style="2" customWidth="1"/>
    <col min="4043" max="4043" width="8.28515625" style="2" customWidth="1"/>
    <col min="4044" max="4044" width="9.42578125" style="2" customWidth="1"/>
    <col min="4045" max="4045" width="8.28515625" style="2" customWidth="1"/>
    <col min="4046" max="4048" width="6.42578125" style="2" customWidth="1"/>
    <col min="4049" max="4049" width="7.140625" style="2" customWidth="1"/>
    <col min="4050" max="4050" width="4.5703125" style="2" customWidth="1"/>
    <col min="4051" max="4051" width="6.7109375" style="2" customWidth="1"/>
    <col min="4052" max="4052" width="6.85546875" style="2" customWidth="1"/>
    <col min="4053" max="4053" width="6.28515625" style="2" customWidth="1"/>
    <col min="4054" max="4054" width="4" style="2" customWidth="1"/>
    <col min="4055" max="4055" width="7.28515625" style="2" customWidth="1"/>
    <col min="4056" max="4056" width="7.5703125" style="2" customWidth="1"/>
    <col min="4057" max="4057" width="6" style="2" customWidth="1"/>
    <col min="4058" max="4058" width="4.7109375" style="2" customWidth="1"/>
    <col min="4059" max="4059" width="5.42578125" style="2" customWidth="1"/>
    <col min="4060" max="4060" width="5.7109375" style="2" customWidth="1"/>
    <col min="4061" max="4061" width="5.85546875" style="2" customWidth="1"/>
    <col min="4062" max="4062" width="5.7109375" style="2" customWidth="1"/>
    <col min="4063" max="4073" width="0" style="2" hidden="1" customWidth="1"/>
    <col min="4074" max="4074" width="5.85546875" style="2" customWidth="1"/>
    <col min="4075" max="4075" width="5.7109375" style="2" customWidth="1"/>
    <col min="4076" max="4076" width="5" style="2" customWidth="1"/>
    <col min="4077" max="4077" width="4.140625" style="2" customWidth="1"/>
    <col min="4078" max="4078" width="5.85546875" style="2" customWidth="1"/>
    <col min="4079" max="4079" width="5.7109375" style="2" customWidth="1"/>
    <col min="4080" max="4080" width="4.7109375" style="2" customWidth="1"/>
    <col min="4081" max="4081" width="4.42578125" style="2" customWidth="1"/>
    <col min="4082" max="4085" width="0" style="2" hidden="1" customWidth="1"/>
    <col min="4086" max="4086" width="5.85546875" style="2" customWidth="1"/>
    <col min="4087" max="4087" width="5.42578125" style="2" customWidth="1"/>
    <col min="4088" max="4088" width="5.28515625" style="2" customWidth="1"/>
    <col min="4089" max="4089" width="4.85546875" style="2" customWidth="1"/>
    <col min="4090" max="4101" width="0" style="2" hidden="1" customWidth="1"/>
    <col min="4102" max="4102" width="5.85546875" style="2" customWidth="1"/>
    <col min="4103" max="4103" width="5.42578125" style="2" customWidth="1"/>
    <col min="4104" max="4104" width="5.140625" style="2" customWidth="1"/>
    <col min="4105" max="4105" width="4.140625" style="2" customWidth="1"/>
    <col min="4106" max="4106" width="6.140625" style="2" customWidth="1"/>
    <col min="4107" max="4108" width="5.5703125" style="2" customWidth="1"/>
    <col min="4109" max="4109" width="4.42578125" style="2" customWidth="1"/>
    <col min="4110" max="4121" width="0" style="2" hidden="1" customWidth="1"/>
    <col min="4122" max="4122" width="7.5703125" style="2" customWidth="1"/>
    <col min="4123" max="4123" width="6.42578125" style="2" customWidth="1"/>
    <col min="4124" max="4124" width="5.42578125" style="2" customWidth="1"/>
    <col min="4125" max="4125" width="5.140625" style="2" customWidth="1"/>
    <col min="4126" max="4126" width="5.7109375" style="2" customWidth="1"/>
    <col min="4127" max="4127" width="5.42578125" style="2" customWidth="1"/>
    <col min="4128" max="4128" width="4.5703125" style="2" customWidth="1"/>
    <col min="4129" max="4129" width="5.42578125" style="2" customWidth="1"/>
    <col min="4130" max="4132" width="5.85546875" style="2" customWidth="1"/>
    <col min="4133" max="4133" width="4.42578125" style="2" customWidth="1"/>
    <col min="4134" max="4148" width="0" style="2" hidden="1" customWidth="1"/>
    <col min="4149" max="4294" width="9.140625" style="2"/>
    <col min="4295" max="4295" width="3.140625" style="2" customWidth="1"/>
    <col min="4296" max="4296" width="12.28515625" style="2" customWidth="1"/>
    <col min="4297" max="4297" width="34.85546875" style="2" customWidth="1"/>
    <col min="4298" max="4298" width="8.42578125" style="2" customWidth="1"/>
    <col min="4299" max="4299" width="8.28515625" style="2" customWidth="1"/>
    <col min="4300" max="4300" width="9.42578125" style="2" customWidth="1"/>
    <col min="4301" max="4301" width="8.28515625" style="2" customWidth="1"/>
    <col min="4302" max="4304" width="6.42578125" style="2" customWidth="1"/>
    <col min="4305" max="4305" width="7.140625" style="2" customWidth="1"/>
    <col min="4306" max="4306" width="4.5703125" style="2" customWidth="1"/>
    <col min="4307" max="4307" width="6.7109375" style="2" customWidth="1"/>
    <col min="4308" max="4308" width="6.85546875" style="2" customWidth="1"/>
    <col min="4309" max="4309" width="6.28515625" style="2" customWidth="1"/>
    <col min="4310" max="4310" width="4" style="2" customWidth="1"/>
    <col min="4311" max="4311" width="7.28515625" style="2" customWidth="1"/>
    <col min="4312" max="4312" width="7.5703125" style="2" customWidth="1"/>
    <col min="4313" max="4313" width="6" style="2" customWidth="1"/>
    <col min="4314" max="4314" width="4.7109375" style="2" customWidth="1"/>
    <col min="4315" max="4315" width="5.42578125" style="2" customWidth="1"/>
    <col min="4316" max="4316" width="5.7109375" style="2" customWidth="1"/>
    <col min="4317" max="4317" width="5.85546875" style="2" customWidth="1"/>
    <col min="4318" max="4318" width="5.7109375" style="2" customWidth="1"/>
    <col min="4319" max="4329" width="0" style="2" hidden="1" customWidth="1"/>
    <col min="4330" max="4330" width="5.85546875" style="2" customWidth="1"/>
    <col min="4331" max="4331" width="5.7109375" style="2" customWidth="1"/>
    <col min="4332" max="4332" width="5" style="2" customWidth="1"/>
    <col min="4333" max="4333" width="4.140625" style="2" customWidth="1"/>
    <col min="4334" max="4334" width="5.85546875" style="2" customWidth="1"/>
    <col min="4335" max="4335" width="5.7109375" style="2" customWidth="1"/>
    <col min="4336" max="4336" width="4.7109375" style="2" customWidth="1"/>
    <col min="4337" max="4337" width="4.42578125" style="2" customWidth="1"/>
    <col min="4338" max="4341" width="0" style="2" hidden="1" customWidth="1"/>
    <col min="4342" max="4342" width="5.85546875" style="2" customWidth="1"/>
    <col min="4343" max="4343" width="5.42578125" style="2" customWidth="1"/>
    <col min="4344" max="4344" width="5.28515625" style="2" customWidth="1"/>
    <col min="4345" max="4345" width="4.85546875" style="2" customWidth="1"/>
    <col min="4346" max="4357" width="0" style="2" hidden="1" customWidth="1"/>
    <col min="4358" max="4358" width="5.85546875" style="2" customWidth="1"/>
    <col min="4359" max="4359" width="5.42578125" style="2" customWidth="1"/>
    <col min="4360" max="4360" width="5.140625" style="2" customWidth="1"/>
    <col min="4361" max="4361" width="4.140625" style="2" customWidth="1"/>
    <col min="4362" max="4362" width="6.140625" style="2" customWidth="1"/>
    <col min="4363" max="4364" width="5.5703125" style="2" customWidth="1"/>
    <col min="4365" max="4365" width="4.42578125" style="2" customWidth="1"/>
    <col min="4366" max="4377" width="0" style="2" hidden="1" customWidth="1"/>
    <col min="4378" max="4378" width="7.5703125" style="2" customWidth="1"/>
    <col min="4379" max="4379" width="6.42578125" style="2" customWidth="1"/>
    <col min="4380" max="4380" width="5.42578125" style="2" customWidth="1"/>
    <col min="4381" max="4381" width="5.140625" style="2" customWidth="1"/>
    <col min="4382" max="4382" width="5.7109375" style="2" customWidth="1"/>
    <col min="4383" max="4383" width="5.42578125" style="2" customWidth="1"/>
    <col min="4384" max="4384" width="4.5703125" style="2" customWidth="1"/>
    <col min="4385" max="4385" width="5.42578125" style="2" customWidth="1"/>
    <col min="4386" max="4388" width="5.85546875" style="2" customWidth="1"/>
    <col min="4389" max="4389" width="4.42578125" style="2" customWidth="1"/>
    <col min="4390" max="4404" width="0" style="2" hidden="1" customWidth="1"/>
    <col min="4405" max="4550" width="9.140625" style="2"/>
    <col min="4551" max="4551" width="3.140625" style="2" customWidth="1"/>
    <col min="4552" max="4552" width="12.28515625" style="2" customWidth="1"/>
    <col min="4553" max="4553" width="34.85546875" style="2" customWidth="1"/>
    <col min="4554" max="4554" width="8.42578125" style="2" customWidth="1"/>
    <col min="4555" max="4555" width="8.28515625" style="2" customWidth="1"/>
    <col min="4556" max="4556" width="9.42578125" style="2" customWidth="1"/>
    <col min="4557" max="4557" width="8.28515625" style="2" customWidth="1"/>
    <col min="4558" max="4560" width="6.42578125" style="2" customWidth="1"/>
    <col min="4561" max="4561" width="7.140625" style="2" customWidth="1"/>
    <col min="4562" max="4562" width="4.5703125" style="2" customWidth="1"/>
    <col min="4563" max="4563" width="6.7109375" style="2" customWidth="1"/>
    <col min="4564" max="4564" width="6.85546875" style="2" customWidth="1"/>
    <col min="4565" max="4565" width="6.28515625" style="2" customWidth="1"/>
    <col min="4566" max="4566" width="4" style="2" customWidth="1"/>
    <col min="4567" max="4567" width="7.28515625" style="2" customWidth="1"/>
    <col min="4568" max="4568" width="7.5703125" style="2" customWidth="1"/>
    <col min="4569" max="4569" width="6" style="2" customWidth="1"/>
    <col min="4570" max="4570" width="4.7109375" style="2" customWidth="1"/>
    <col min="4571" max="4571" width="5.42578125" style="2" customWidth="1"/>
    <col min="4572" max="4572" width="5.7109375" style="2" customWidth="1"/>
    <col min="4573" max="4573" width="5.85546875" style="2" customWidth="1"/>
    <col min="4574" max="4574" width="5.7109375" style="2" customWidth="1"/>
    <col min="4575" max="4585" width="0" style="2" hidden="1" customWidth="1"/>
    <col min="4586" max="4586" width="5.85546875" style="2" customWidth="1"/>
    <col min="4587" max="4587" width="5.7109375" style="2" customWidth="1"/>
    <col min="4588" max="4588" width="5" style="2" customWidth="1"/>
    <col min="4589" max="4589" width="4.140625" style="2" customWidth="1"/>
    <col min="4590" max="4590" width="5.85546875" style="2" customWidth="1"/>
    <col min="4591" max="4591" width="5.7109375" style="2" customWidth="1"/>
    <col min="4592" max="4592" width="4.7109375" style="2" customWidth="1"/>
    <col min="4593" max="4593" width="4.42578125" style="2" customWidth="1"/>
    <col min="4594" max="4597" width="0" style="2" hidden="1" customWidth="1"/>
    <col min="4598" max="4598" width="5.85546875" style="2" customWidth="1"/>
    <col min="4599" max="4599" width="5.42578125" style="2" customWidth="1"/>
    <col min="4600" max="4600" width="5.28515625" style="2" customWidth="1"/>
    <col min="4601" max="4601" width="4.85546875" style="2" customWidth="1"/>
    <col min="4602" max="4613" width="0" style="2" hidden="1" customWidth="1"/>
    <col min="4614" max="4614" width="5.85546875" style="2" customWidth="1"/>
    <col min="4615" max="4615" width="5.42578125" style="2" customWidth="1"/>
    <col min="4616" max="4616" width="5.140625" style="2" customWidth="1"/>
    <col min="4617" max="4617" width="4.140625" style="2" customWidth="1"/>
    <col min="4618" max="4618" width="6.140625" style="2" customWidth="1"/>
    <col min="4619" max="4620" width="5.5703125" style="2" customWidth="1"/>
    <col min="4621" max="4621" width="4.42578125" style="2" customWidth="1"/>
    <col min="4622" max="4633" width="0" style="2" hidden="1" customWidth="1"/>
    <col min="4634" max="4634" width="7.5703125" style="2" customWidth="1"/>
    <col min="4635" max="4635" width="6.42578125" style="2" customWidth="1"/>
    <col min="4636" max="4636" width="5.42578125" style="2" customWidth="1"/>
    <col min="4637" max="4637" width="5.140625" style="2" customWidth="1"/>
    <col min="4638" max="4638" width="5.7109375" style="2" customWidth="1"/>
    <col min="4639" max="4639" width="5.42578125" style="2" customWidth="1"/>
    <col min="4640" max="4640" width="4.5703125" style="2" customWidth="1"/>
    <col min="4641" max="4641" width="5.42578125" style="2" customWidth="1"/>
    <col min="4642" max="4644" width="5.85546875" style="2" customWidth="1"/>
    <col min="4645" max="4645" width="4.42578125" style="2" customWidth="1"/>
    <col min="4646" max="4660" width="0" style="2" hidden="1" customWidth="1"/>
    <col min="4661" max="4806" width="9.140625" style="2"/>
    <col min="4807" max="4807" width="3.140625" style="2" customWidth="1"/>
    <col min="4808" max="4808" width="12.28515625" style="2" customWidth="1"/>
    <col min="4809" max="4809" width="34.85546875" style="2" customWidth="1"/>
    <col min="4810" max="4810" width="8.42578125" style="2" customWidth="1"/>
    <col min="4811" max="4811" width="8.28515625" style="2" customWidth="1"/>
    <col min="4812" max="4812" width="9.42578125" style="2" customWidth="1"/>
    <col min="4813" max="4813" width="8.28515625" style="2" customWidth="1"/>
    <col min="4814" max="4816" width="6.42578125" style="2" customWidth="1"/>
    <col min="4817" max="4817" width="7.140625" style="2" customWidth="1"/>
    <col min="4818" max="4818" width="4.5703125" style="2" customWidth="1"/>
    <col min="4819" max="4819" width="6.7109375" style="2" customWidth="1"/>
    <col min="4820" max="4820" width="6.85546875" style="2" customWidth="1"/>
    <col min="4821" max="4821" width="6.28515625" style="2" customWidth="1"/>
    <col min="4822" max="4822" width="4" style="2" customWidth="1"/>
    <col min="4823" max="4823" width="7.28515625" style="2" customWidth="1"/>
    <col min="4824" max="4824" width="7.5703125" style="2" customWidth="1"/>
    <col min="4825" max="4825" width="6" style="2" customWidth="1"/>
    <col min="4826" max="4826" width="4.7109375" style="2" customWidth="1"/>
    <col min="4827" max="4827" width="5.42578125" style="2" customWidth="1"/>
    <col min="4828" max="4828" width="5.7109375" style="2" customWidth="1"/>
    <col min="4829" max="4829" width="5.85546875" style="2" customWidth="1"/>
    <col min="4830" max="4830" width="5.7109375" style="2" customWidth="1"/>
    <col min="4831" max="4841" width="0" style="2" hidden="1" customWidth="1"/>
    <col min="4842" max="4842" width="5.85546875" style="2" customWidth="1"/>
    <col min="4843" max="4843" width="5.7109375" style="2" customWidth="1"/>
    <col min="4844" max="4844" width="5" style="2" customWidth="1"/>
    <col min="4845" max="4845" width="4.140625" style="2" customWidth="1"/>
    <col min="4846" max="4846" width="5.85546875" style="2" customWidth="1"/>
    <col min="4847" max="4847" width="5.7109375" style="2" customWidth="1"/>
    <col min="4848" max="4848" width="4.7109375" style="2" customWidth="1"/>
    <col min="4849" max="4849" width="4.42578125" style="2" customWidth="1"/>
    <col min="4850" max="4853" width="0" style="2" hidden="1" customWidth="1"/>
    <col min="4854" max="4854" width="5.85546875" style="2" customWidth="1"/>
    <col min="4855" max="4855" width="5.42578125" style="2" customWidth="1"/>
    <col min="4856" max="4856" width="5.28515625" style="2" customWidth="1"/>
    <col min="4857" max="4857" width="4.85546875" style="2" customWidth="1"/>
    <col min="4858" max="4869" width="0" style="2" hidden="1" customWidth="1"/>
    <col min="4870" max="4870" width="5.85546875" style="2" customWidth="1"/>
    <col min="4871" max="4871" width="5.42578125" style="2" customWidth="1"/>
    <col min="4872" max="4872" width="5.140625" style="2" customWidth="1"/>
    <col min="4873" max="4873" width="4.140625" style="2" customWidth="1"/>
    <col min="4874" max="4874" width="6.140625" style="2" customWidth="1"/>
    <col min="4875" max="4876" width="5.5703125" style="2" customWidth="1"/>
    <col min="4877" max="4877" width="4.42578125" style="2" customWidth="1"/>
    <col min="4878" max="4889" width="0" style="2" hidden="1" customWidth="1"/>
    <col min="4890" max="4890" width="7.5703125" style="2" customWidth="1"/>
    <col min="4891" max="4891" width="6.42578125" style="2" customWidth="1"/>
    <col min="4892" max="4892" width="5.42578125" style="2" customWidth="1"/>
    <col min="4893" max="4893" width="5.140625" style="2" customWidth="1"/>
    <col min="4894" max="4894" width="5.7109375" style="2" customWidth="1"/>
    <col min="4895" max="4895" width="5.42578125" style="2" customWidth="1"/>
    <col min="4896" max="4896" width="4.5703125" style="2" customWidth="1"/>
    <col min="4897" max="4897" width="5.42578125" style="2" customWidth="1"/>
    <col min="4898" max="4900" width="5.85546875" style="2" customWidth="1"/>
    <col min="4901" max="4901" width="4.42578125" style="2" customWidth="1"/>
    <col min="4902" max="4916" width="0" style="2" hidden="1" customWidth="1"/>
    <col min="4917" max="5062" width="9.140625" style="2"/>
    <col min="5063" max="5063" width="3.140625" style="2" customWidth="1"/>
    <col min="5064" max="5064" width="12.28515625" style="2" customWidth="1"/>
    <col min="5065" max="5065" width="34.85546875" style="2" customWidth="1"/>
    <col min="5066" max="5066" width="8.42578125" style="2" customWidth="1"/>
    <col min="5067" max="5067" width="8.28515625" style="2" customWidth="1"/>
    <col min="5068" max="5068" width="9.42578125" style="2" customWidth="1"/>
    <col min="5069" max="5069" width="8.28515625" style="2" customWidth="1"/>
    <col min="5070" max="5072" width="6.42578125" style="2" customWidth="1"/>
    <col min="5073" max="5073" width="7.140625" style="2" customWidth="1"/>
    <col min="5074" max="5074" width="4.5703125" style="2" customWidth="1"/>
    <col min="5075" max="5075" width="6.7109375" style="2" customWidth="1"/>
    <col min="5076" max="5076" width="6.85546875" style="2" customWidth="1"/>
    <col min="5077" max="5077" width="6.28515625" style="2" customWidth="1"/>
    <col min="5078" max="5078" width="4" style="2" customWidth="1"/>
    <col min="5079" max="5079" width="7.28515625" style="2" customWidth="1"/>
    <col min="5080" max="5080" width="7.5703125" style="2" customWidth="1"/>
    <col min="5081" max="5081" width="6" style="2" customWidth="1"/>
    <col min="5082" max="5082" width="4.7109375" style="2" customWidth="1"/>
    <col min="5083" max="5083" width="5.42578125" style="2" customWidth="1"/>
    <col min="5084" max="5084" width="5.7109375" style="2" customWidth="1"/>
    <col min="5085" max="5085" width="5.85546875" style="2" customWidth="1"/>
    <col min="5086" max="5086" width="5.7109375" style="2" customWidth="1"/>
    <col min="5087" max="5097" width="0" style="2" hidden="1" customWidth="1"/>
    <col min="5098" max="5098" width="5.85546875" style="2" customWidth="1"/>
    <col min="5099" max="5099" width="5.7109375" style="2" customWidth="1"/>
    <col min="5100" max="5100" width="5" style="2" customWidth="1"/>
    <col min="5101" max="5101" width="4.140625" style="2" customWidth="1"/>
    <col min="5102" max="5102" width="5.85546875" style="2" customWidth="1"/>
    <col min="5103" max="5103" width="5.7109375" style="2" customWidth="1"/>
    <col min="5104" max="5104" width="4.7109375" style="2" customWidth="1"/>
    <col min="5105" max="5105" width="4.42578125" style="2" customWidth="1"/>
    <col min="5106" max="5109" width="0" style="2" hidden="1" customWidth="1"/>
    <col min="5110" max="5110" width="5.85546875" style="2" customWidth="1"/>
    <col min="5111" max="5111" width="5.42578125" style="2" customWidth="1"/>
    <col min="5112" max="5112" width="5.28515625" style="2" customWidth="1"/>
    <col min="5113" max="5113" width="4.85546875" style="2" customWidth="1"/>
    <col min="5114" max="5125" width="0" style="2" hidden="1" customWidth="1"/>
    <col min="5126" max="5126" width="5.85546875" style="2" customWidth="1"/>
    <col min="5127" max="5127" width="5.42578125" style="2" customWidth="1"/>
    <col min="5128" max="5128" width="5.140625" style="2" customWidth="1"/>
    <col min="5129" max="5129" width="4.140625" style="2" customWidth="1"/>
    <col min="5130" max="5130" width="6.140625" style="2" customWidth="1"/>
    <col min="5131" max="5132" width="5.5703125" style="2" customWidth="1"/>
    <col min="5133" max="5133" width="4.42578125" style="2" customWidth="1"/>
    <col min="5134" max="5145" width="0" style="2" hidden="1" customWidth="1"/>
    <col min="5146" max="5146" width="7.5703125" style="2" customWidth="1"/>
    <col min="5147" max="5147" width="6.42578125" style="2" customWidth="1"/>
    <col min="5148" max="5148" width="5.42578125" style="2" customWidth="1"/>
    <col min="5149" max="5149" width="5.140625" style="2" customWidth="1"/>
    <col min="5150" max="5150" width="5.7109375" style="2" customWidth="1"/>
    <col min="5151" max="5151" width="5.42578125" style="2" customWidth="1"/>
    <col min="5152" max="5152" width="4.5703125" style="2" customWidth="1"/>
    <col min="5153" max="5153" width="5.42578125" style="2" customWidth="1"/>
    <col min="5154" max="5156" width="5.85546875" style="2" customWidth="1"/>
    <col min="5157" max="5157" width="4.42578125" style="2" customWidth="1"/>
    <col min="5158" max="5172" width="0" style="2" hidden="1" customWidth="1"/>
    <col min="5173" max="5318" width="9.140625" style="2"/>
    <col min="5319" max="5319" width="3.140625" style="2" customWidth="1"/>
    <col min="5320" max="5320" width="12.28515625" style="2" customWidth="1"/>
    <col min="5321" max="5321" width="34.85546875" style="2" customWidth="1"/>
    <col min="5322" max="5322" width="8.42578125" style="2" customWidth="1"/>
    <col min="5323" max="5323" width="8.28515625" style="2" customWidth="1"/>
    <col min="5324" max="5324" width="9.42578125" style="2" customWidth="1"/>
    <col min="5325" max="5325" width="8.28515625" style="2" customWidth="1"/>
    <col min="5326" max="5328" width="6.42578125" style="2" customWidth="1"/>
    <col min="5329" max="5329" width="7.140625" style="2" customWidth="1"/>
    <col min="5330" max="5330" width="4.5703125" style="2" customWidth="1"/>
    <col min="5331" max="5331" width="6.7109375" style="2" customWidth="1"/>
    <col min="5332" max="5332" width="6.85546875" style="2" customWidth="1"/>
    <col min="5333" max="5333" width="6.28515625" style="2" customWidth="1"/>
    <col min="5334" max="5334" width="4" style="2" customWidth="1"/>
    <col min="5335" max="5335" width="7.28515625" style="2" customWidth="1"/>
    <col min="5336" max="5336" width="7.5703125" style="2" customWidth="1"/>
    <col min="5337" max="5337" width="6" style="2" customWidth="1"/>
    <col min="5338" max="5338" width="4.7109375" style="2" customWidth="1"/>
    <col min="5339" max="5339" width="5.42578125" style="2" customWidth="1"/>
    <col min="5340" max="5340" width="5.7109375" style="2" customWidth="1"/>
    <col min="5341" max="5341" width="5.85546875" style="2" customWidth="1"/>
    <col min="5342" max="5342" width="5.7109375" style="2" customWidth="1"/>
    <col min="5343" max="5353" width="0" style="2" hidden="1" customWidth="1"/>
    <col min="5354" max="5354" width="5.85546875" style="2" customWidth="1"/>
    <col min="5355" max="5355" width="5.7109375" style="2" customWidth="1"/>
    <col min="5356" max="5356" width="5" style="2" customWidth="1"/>
    <col min="5357" max="5357" width="4.140625" style="2" customWidth="1"/>
    <col min="5358" max="5358" width="5.85546875" style="2" customWidth="1"/>
    <col min="5359" max="5359" width="5.7109375" style="2" customWidth="1"/>
    <col min="5360" max="5360" width="4.7109375" style="2" customWidth="1"/>
    <col min="5361" max="5361" width="4.42578125" style="2" customWidth="1"/>
    <col min="5362" max="5365" width="0" style="2" hidden="1" customWidth="1"/>
    <col min="5366" max="5366" width="5.85546875" style="2" customWidth="1"/>
    <col min="5367" max="5367" width="5.42578125" style="2" customWidth="1"/>
    <col min="5368" max="5368" width="5.28515625" style="2" customWidth="1"/>
    <col min="5369" max="5369" width="4.85546875" style="2" customWidth="1"/>
    <col min="5370" max="5381" width="0" style="2" hidden="1" customWidth="1"/>
    <col min="5382" max="5382" width="5.85546875" style="2" customWidth="1"/>
    <col min="5383" max="5383" width="5.42578125" style="2" customWidth="1"/>
    <col min="5384" max="5384" width="5.140625" style="2" customWidth="1"/>
    <col min="5385" max="5385" width="4.140625" style="2" customWidth="1"/>
    <col min="5386" max="5386" width="6.140625" style="2" customWidth="1"/>
    <col min="5387" max="5388" width="5.5703125" style="2" customWidth="1"/>
    <col min="5389" max="5389" width="4.42578125" style="2" customWidth="1"/>
    <col min="5390" max="5401" width="0" style="2" hidden="1" customWidth="1"/>
    <col min="5402" max="5402" width="7.5703125" style="2" customWidth="1"/>
    <col min="5403" max="5403" width="6.42578125" style="2" customWidth="1"/>
    <col min="5404" max="5404" width="5.42578125" style="2" customWidth="1"/>
    <col min="5405" max="5405" width="5.140625" style="2" customWidth="1"/>
    <col min="5406" max="5406" width="5.7109375" style="2" customWidth="1"/>
    <col min="5407" max="5407" width="5.42578125" style="2" customWidth="1"/>
    <col min="5408" max="5408" width="4.5703125" style="2" customWidth="1"/>
    <col min="5409" max="5409" width="5.42578125" style="2" customWidth="1"/>
    <col min="5410" max="5412" width="5.85546875" style="2" customWidth="1"/>
    <col min="5413" max="5413" width="4.42578125" style="2" customWidth="1"/>
    <col min="5414" max="5428" width="0" style="2" hidden="1" customWidth="1"/>
    <col min="5429" max="5574" width="9.140625" style="2"/>
    <col min="5575" max="5575" width="3.140625" style="2" customWidth="1"/>
    <col min="5576" max="5576" width="12.28515625" style="2" customWidth="1"/>
    <col min="5577" max="5577" width="34.85546875" style="2" customWidth="1"/>
    <col min="5578" max="5578" width="8.42578125" style="2" customWidth="1"/>
    <col min="5579" max="5579" width="8.28515625" style="2" customWidth="1"/>
    <col min="5580" max="5580" width="9.42578125" style="2" customWidth="1"/>
    <col min="5581" max="5581" width="8.28515625" style="2" customWidth="1"/>
    <col min="5582" max="5584" width="6.42578125" style="2" customWidth="1"/>
    <col min="5585" max="5585" width="7.140625" style="2" customWidth="1"/>
    <col min="5586" max="5586" width="4.5703125" style="2" customWidth="1"/>
    <col min="5587" max="5587" width="6.7109375" style="2" customWidth="1"/>
    <col min="5588" max="5588" width="6.85546875" style="2" customWidth="1"/>
    <col min="5589" max="5589" width="6.28515625" style="2" customWidth="1"/>
    <col min="5590" max="5590" width="4" style="2" customWidth="1"/>
    <col min="5591" max="5591" width="7.28515625" style="2" customWidth="1"/>
    <col min="5592" max="5592" width="7.5703125" style="2" customWidth="1"/>
    <col min="5593" max="5593" width="6" style="2" customWidth="1"/>
    <col min="5594" max="5594" width="4.7109375" style="2" customWidth="1"/>
    <col min="5595" max="5595" width="5.42578125" style="2" customWidth="1"/>
    <col min="5596" max="5596" width="5.7109375" style="2" customWidth="1"/>
    <col min="5597" max="5597" width="5.85546875" style="2" customWidth="1"/>
    <col min="5598" max="5598" width="5.7109375" style="2" customWidth="1"/>
    <col min="5599" max="5609" width="0" style="2" hidden="1" customWidth="1"/>
    <col min="5610" max="5610" width="5.85546875" style="2" customWidth="1"/>
    <col min="5611" max="5611" width="5.7109375" style="2" customWidth="1"/>
    <col min="5612" max="5612" width="5" style="2" customWidth="1"/>
    <col min="5613" max="5613" width="4.140625" style="2" customWidth="1"/>
    <col min="5614" max="5614" width="5.85546875" style="2" customWidth="1"/>
    <col min="5615" max="5615" width="5.7109375" style="2" customWidth="1"/>
    <col min="5616" max="5616" width="4.7109375" style="2" customWidth="1"/>
    <col min="5617" max="5617" width="4.42578125" style="2" customWidth="1"/>
    <col min="5618" max="5621" width="0" style="2" hidden="1" customWidth="1"/>
    <col min="5622" max="5622" width="5.85546875" style="2" customWidth="1"/>
    <col min="5623" max="5623" width="5.42578125" style="2" customWidth="1"/>
    <col min="5624" max="5624" width="5.28515625" style="2" customWidth="1"/>
    <col min="5625" max="5625" width="4.85546875" style="2" customWidth="1"/>
    <col min="5626" max="5637" width="0" style="2" hidden="1" customWidth="1"/>
    <col min="5638" max="5638" width="5.85546875" style="2" customWidth="1"/>
    <col min="5639" max="5639" width="5.42578125" style="2" customWidth="1"/>
    <col min="5640" max="5640" width="5.140625" style="2" customWidth="1"/>
    <col min="5641" max="5641" width="4.140625" style="2" customWidth="1"/>
    <col min="5642" max="5642" width="6.140625" style="2" customWidth="1"/>
    <col min="5643" max="5644" width="5.5703125" style="2" customWidth="1"/>
    <col min="5645" max="5645" width="4.42578125" style="2" customWidth="1"/>
    <col min="5646" max="5657" width="0" style="2" hidden="1" customWidth="1"/>
    <col min="5658" max="5658" width="7.5703125" style="2" customWidth="1"/>
    <col min="5659" max="5659" width="6.42578125" style="2" customWidth="1"/>
    <col min="5660" max="5660" width="5.42578125" style="2" customWidth="1"/>
    <col min="5661" max="5661" width="5.140625" style="2" customWidth="1"/>
    <col min="5662" max="5662" width="5.7109375" style="2" customWidth="1"/>
    <col min="5663" max="5663" width="5.42578125" style="2" customWidth="1"/>
    <col min="5664" max="5664" width="4.5703125" style="2" customWidth="1"/>
    <col min="5665" max="5665" width="5.42578125" style="2" customWidth="1"/>
    <col min="5666" max="5668" width="5.85546875" style="2" customWidth="1"/>
    <col min="5669" max="5669" width="4.42578125" style="2" customWidth="1"/>
    <col min="5670" max="5684" width="0" style="2" hidden="1" customWidth="1"/>
    <col min="5685" max="5830" width="9.140625" style="2"/>
    <col min="5831" max="5831" width="3.140625" style="2" customWidth="1"/>
    <col min="5832" max="5832" width="12.28515625" style="2" customWidth="1"/>
    <col min="5833" max="5833" width="34.85546875" style="2" customWidth="1"/>
    <col min="5834" max="5834" width="8.42578125" style="2" customWidth="1"/>
    <col min="5835" max="5835" width="8.28515625" style="2" customWidth="1"/>
    <col min="5836" max="5836" width="9.42578125" style="2" customWidth="1"/>
    <col min="5837" max="5837" width="8.28515625" style="2" customWidth="1"/>
    <col min="5838" max="5840" width="6.42578125" style="2" customWidth="1"/>
    <col min="5841" max="5841" width="7.140625" style="2" customWidth="1"/>
    <col min="5842" max="5842" width="4.5703125" style="2" customWidth="1"/>
    <col min="5843" max="5843" width="6.7109375" style="2" customWidth="1"/>
    <col min="5844" max="5844" width="6.85546875" style="2" customWidth="1"/>
    <col min="5845" max="5845" width="6.28515625" style="2" customWidth="1"/>
    <col min="5846" max="5846" width="4" style="2" customWidth="1"/>
    <col min="5847" max="5847" width="7.28515625" style="2" customWidth="1"/>
    <col min="5848" max="5848" width="7.5703125" style="2" customWidth="1"/>
    <col min="5849" max="5849" width="6" style="2" customWidth="1"/>
    <col min="5850" max="5850" width="4.7109375" style="2" customWidth="1"/>
    <col min="5851" max="5851" width="5.42578125" style="2" customWidth="1"/>
    <col min="5852" max="5852" width="5.7109375" style="2" customWidth="1"/>
    <col min="5853" max="5853" width="5.85546875" style="2" customWidth="1"/>
    <col min="5854" max="5854" width="5.7109375" style="2" customWidth="1"/>
    <col min="5855" max="5865" width="0" style="2" hidden="1" customWidth="1"/>
    <col min="5866" max="5866" width="5.85546875" style="2" customWidth="1"/>
    <col min="5867" max="5867" width="5.7109375" style="2" customWidth="1"/>
    <col min="5868" max="5868" width="5" style="2" customWidth="1"/>
    <col min="5869" max="5869" width="4.140625" style="2" customWidth="1"/>
    <col min="5870" max="5870" width="5.85546875" style="2" customWidth="1"/>
    <col min="5871" max="5871" width="5.7109375" style="2" customWidth="1"/>
    <col min="5872" max="5872" width="4.7109375" style="2" customWidth="1"/>
    <col min="5873" max="5873" width="4.42578125" style="2" customWidth="1"/>
    <col min="5874" max="5877" width="0" style="2" hidden="1" customWidth="1"/>
    <col min="5878" max="5878" width="5.85546875" style="2" customWidth="1"/>
    <col min="5879" max="5879" width="5.42578125" style="2" customWidth="1"/>
    <col min="5880" max="5880" width="5.28515625" style="2" customWidth="1"/>
    <col min="5881" max="5881" width="4.85546875" style="2" customWidth="1"/>
    <col min="5882" max="5893" width="0" style="2" hidden="1" customWidth="1"/>
    <col min="5894" max="5894" width="5.85546875" style="2" customWidth="1"/>
    <col min="5895" max="5895" width="5.42578125" style="2" customWidth="1"/>
    <col min="5896" max="5896" width="5.140625" style="2" customWidth="1"/>
    <col min="5897" max="5897" width="4.140625" style="2" customWidth="1"/>
    <col min="5898" max="5898" width="6.140625" style="2" customWidth="1"/>
    <col min="5899" max="5900" width="5.5703125" style="2" customWidth="1"/>
    <col min="5901" max="5901" width="4.42578125" style="2" customWidth="1"/>
    <col min="5902" max="5913" width="0" style="2" hidden="1" customWidth="1"/>
    <col min="5914" max="5914" width="7.5703125" style="2" customWidth="1"/>
    <col min="5915" max="5915" width="6.42578125" style="2" customWidth="1"/>
    <col min="5916" max="5916" width="5.42578125" style="2" customWidth="1"/>
    <col min="5917" max="5917" width="5.140625" style="2" customWidth="1"/>
    <col min="5918" max="5918" width="5.7109375" style="2" customWidth="1"/>
    <col min="5919" max="5919" width="5.42578125" style="2" customWidth="1"/>
    <col min="5920" max="5920" width="4.5703125" style="2" customWidth="1"/>
    <col min="5921" max="5921" width="5.42578125" style="2" customWidth="1"/>
    <col min="5922" max="5924" width="5.85546875" style="2" customWidth="1"/>
    <col min="5925" max="5925" width="4.42578125" style="2" customWidth="1"/>
    <col min="5926" max="5940" width="0" style="2" hidden="1" customWidth="1"/>
    <col min="5941" max="6086" width="9.140625" style="2"/>
    <col min="6087" max="6087" width="3.140625" style="2" customWidth="1"/>
    <col min="6088" max="6088" width="12.28515625" style="2" customWidth="1"/>
    <col min="6089" max="6089" width="34.85546875" style="2" customWidth="1"/>
    <col min="6090" max="6090" width="8.42578125" style="2" customWidth="1"/>
    <col min="6091" max="6091" width="8.28515625" style="2" customWidth="1"/>
    <col min="6092" max="6092" width="9.42578125" style="2" customWidth="1"/>
    <col min="6093" max="6093" width="8.28515625" style="2" customWidth="1"/>
    <col min="6094" max="6096" width="6.42578125" style="2" customWidth="1"/>
    <col min="6097" max="6097" width="7.140625" style="2" customWidth="1"/>
    <col min="6098" max="6098" width="4.5703125" style="2" customWidth="1"/>
    <col min="6099" max="6099" width="6.7109375" style="2" customWidth="1"/>
    <col min="6100" max="6100" width="6.85546875" style="2" customWidth="1"/>
    <col min="6101" max="6101" width="6.28515625" style="2" customWidth="1"/>
    <col min="6102" max="6102" width="4" style="2" customWidth="1"/>
    <col min="6103" max="6103" width="7.28515625" style="2" customWidth="1"/>
    <col min="6104" max="6104" width="7.5703125" style="2" customWidth="1"/>
    <col min="6105" max="6105" width="6" style="2" customWidth="1"/>
    <col min="6106" max="6106" width="4.7109375" style="2" customWidth="1"/>
    <col min="6107" max="6107" width="5.42578125" style="2" customWidth="1"/>
    <col min="6108" max="6108" width="5.7109375" style="2" customWidth="1"/>
    <col min="6109" max="6109" width="5.85546875" style="2" customWidth="1"/>
    <col min="6110" max="6110" width="5.7109375" style="2" customWidth="1"/>
    <col min="6111" max="6121" width="0" style="2" hidden="1" customWidth="1"/>
    <col min="6122" max="6122" width="5.85546875" style="2" customWidth="1"/>
    <col min="6123" max="6123" width="5.7109375" style="2" customWidth="1"/>
    <col min="6124" max="6124" width="5" style="2" customWidth="1"/>
    <col min="6125" max="6125" width="4.140625" style="2" customWidth="1"/>
    <col min="6126" max="6126" width="5.85546875" style="2" customWidth="1"/>
    <col min="6127" max="6127" width="5.7109375" style="2" customWidth="1"/>
    <col min="6128" max="6128" width="4.7109375" style="2" customWidth="1"/>
    <col min="6129" max="6129" width="4.42578125" style="2" customWidth="1"/>
    <col min="6130" max="6133" width="0" style="2" hidden="1" customWidth="1"/>
    <col min="6134" max="6134" width="5.85546875" style="2" customWidth="1"/>
    <col min="6135" max="6135" width="5.42578125" style="2" customWidth="1"/>
    <col min="6136" max="6136" width="5.28515625" style="2" customWidth="1"/>
    <col min="6137" max="6137" width="4.85546875" style="2" customWidth="1"/>
    <col min="6138" max="6149" width="0" style="2" hidden="1" customWidth="1"/>
    <col min="6150" max="6150" width="5.85546875" style="2" customWidth="1"/>
    <col min="6151" max="6151" width="5.42578125" style="2" customWidth="1"/>
    <col min="6152" max="6152" width="5.140625" style="2" customWidth="1"/>
    <col min="6153" max="6153" width="4.140625" style="2" customWidth="1"/>
    <col min="6154" max="6154" width="6.140625" style="2" customWidth="1"/>
    <col min="6155" max="6156" width="5.5703125" style="2" customWidth="1"/>
    <col min="6157" max="6157" width="4.42578125" style="2" customWidth="1"/>
    <col min="6158" max="6169" width="0" style="2" hidden="1" customWidth="1"/>
    <col min="6170" max="6170" width="7.5703125" style="2" customWidth="1"/>
    <col min="6171" max="6171" width="6.42578125" style="2" customWidth="1"/>
    <col min="6172" max="6172" width="5.42578125" style="2" customWidth="1"/>
    <col min="6173" max="6173" width="5.140625" style="2" customWidth="1"/>
    <col min="6174" max="6174" width="5.7109375" style="2" customWidth="1"/>
    <col min="6175" max="6175" width="5.42578125" style="2" customWidth="1"/>
    <col min="6176" max="6176" width="4.5703125" style="2" customWidth="1"/>
    <col min="6177" max="6177" width="5.42578125" style="2" customWidth="1"/>
    <col min="6178" max="6180" width="5.85546875" style="2" customWidth="1"/>
    <col min="6181" max="6181" width="4.42578125" style="2" customWidth="1"/>
    <col min="6182" max="6196" width="0" style="2" hidden="1" customWidth="1"/>
    <col min="6197" max="6342" width="9.140625" style="2"/>
    <col min="6343" max="6343" width="3.140625" style="2" customWidth="1"/>
    <col min="6344" max="6344" width="12.28515625" style="2" customWidth="1"/>
    <col min="6345" max="6345" width="34.85546875" style="2" customWidth="1"/>
    <col min="6346" max="6346" width="8.42578125" style="2" customWidth="1"/>
    <col min="6347" max="6347" width="8.28515625" style="2" customWidth="1"/>
    <col min="6348" max="6348" width="9.42578125" style="2" customWidth="1"/>
    <col min="6349" max="6349" width="8.28515625" style="2" customWidth="1"/>
    <col min="6350" max="6352" width="6.42578125" style="2" customWidth="1"/>
    <col min="6353" max="6353" width="7.140625" style="2" customWidth="1"/>
    <col min="6354" max="6354" width="4.5703125" style="2" customWidth="1"/>
    <col min="6355" max="6355" width="6.7109375" style="2" customWidth="1"/>
    <col min="6356" max="6356" width="6.85546875" style="2" customWidth="1"/>
    <col min="6357" max="6357" width="6.28515625" style="2" customWidth="1"/>
    <col min="6358" max="6358" width="4" style="2" customWidth="1"/>
    <col min="6359" max="6359" width="7.28515625" style="2" customWidth="1"/>
    <col min="6360" max="6360" width="7.5703125" style="2" customWidth="1"/>
    <col min="6361" max="6361" width="6" style="2" customWidth="1"/>
    <col min="6362" max="6362" width="4.7109375" style="2" customWidth="1"/>
    <col min="6363" max="6363" width="5.42578125" style="2" customWidth="1"/>
    <col min="6364" max="6364" width="5.7109375" style="2" customWidth="1"/>
    <col min="6365" max="6365" width="5.85546875" style="2" customWidth="1"/>
    <col min="6366" max="6366" width="5.7109375" style="2" customWidth="1"/>
    <col min="6367" max="6377" width="0" style="2" hidden="1" customWidth="1"/>
    <col min="6378" max="6378" width="5.85546875" style="2" customWidth="1"/>
    <col min="6379" max="6379" width="5.7109375" style="2" customWidth="1"/>
    <col min="6380" max="6380" width="5" style="2" customWidth="1"/>
    <col min="6381" max="6381" width="4.140625" style="2" customWidth="1"/>
    <col min="6382" max="6382" width="5.85546875" style="2" customWidth="1"/>
    <col min="6383" max="6383" width="5.7109375" style="2" customWidth="1"/>
    <col min="6384" max="6384" width="4.7109375" style="2" customWidth="1"/>
    <col min="6385" max="6385" width="4.42578125" style="2" customWidth="1"/>
    <col min="6386" max="6389" width="0" style="2" hidden="1" customWidth="1"/>
    <col min="6390" max="6390" width="5.85546875" style="2" customWidth="1"/>
    <col min="6391" max="6391" width="5.42578125" style="2" customWidth="1"/>
    <col min="6392" max="6392" width="5.28515625" style="2" customWidth="1"/>
    <col min="6393" max="6393" width="4.85546875" style="2" customWidth="1"/>
    <col min="6394" max="6405" width="0" style="2" hidden="1" customWidth="1"/>
    <col min="6406" max="6406" width="5.85546875" style="2" customWidth="1"/>
    <col min="6407" max="6407" width="5.42578125" style="2" customWidth="1"/>
    <col min="6408" max="6408" width="5.140625" style="2" customWidth="1"/>
    <col min="6409" max="6409" width="4.140625" style="2" customWidth="1"/>
    <col min="6410" max="6410" width="6.140625" style="2" customWidth="1"/>
    <col min="6411" max="6412" width="5.5703125" style="2" customWidth="1"/>
    <col min="6413" max="6413" width="4.42578125" style="2" customWidth="1"/>
    <col min="6414" max="6425" width="0" style="2" hidden="1" customWidth="1"/>
    <col min="6426" max="6426" width="7.5703125" style="2" customWidth="1"/>
    <col min="6427" max="6427" width="6.42578125" style="2" customWidth="1"/>
    <col min="6428" max="6428" width="5.42578125" style="2" customWidth="1"/>
    <col min="6429" max="6429" width="5.140625" style="2" customWidth="1"/>
    <col min="6430" max="6430" width="5.7109375" style="2" customWidth="1"/>
    <col min="6431" max="6431" width="5.42578125" style="2" customWidth="1"/>
    <col min="6432" max="6432" width="4.5703125" style="2" customWidth="1"/>
    <col min="6433" max="6433" width="5.42578125" style="2" customWidth="1"/>
    <col min="6434" max="6436" width="5.85546875" style="2" customWidth="1"/>
    <col min="6437" max="6437" width="4.42578125" style="2" customWidth="1"/>
    <col min="6438" max="6452" width="0" style="2" hidden="1" customWidth="1"/>
    <col min="6453" max="6598" width="9.140625" style="2"/>
    <col min="6599" max="6599" width="3.140625" style="2" customWidth="1"/>
    <col min="6600" max="6600" width="12.28515625" style="2" customWidth="1"/>
    <col min="6601" max="6601" width="34.85546875" style="2" customWidth="1"/>
    <col min="6602" max="6602" width="8.42578125" style="2" customWidth="1"/>
    <col min="6603" max="6603" width="8.28515625" style="2" customWidth="1"/>
    <col min="6604" max="6604" width="9.42578125" style="2" customWidth="1"/>
    <col min="6605" max="6605" width="8.28515625" style="2" customWidth="1"/>
    <col min="6606" max="6608" width="6.42578125" style="2" customWidth="1"/>
    <col min="6609" max="6609" width="7.140625" style="2" customWidth="1"/>
    <col min="6610" max="6610" width="4.5703125" style="2" customWidth="1"/>
    <col min="6611" max="6611" width="6.7109375" style="2" customWidth="1"/>
    <col min="6612" max="6612" width="6.85546875" style="2" customWidth="1"/>
    <col min="6613" max="6613" width="6.28515625" style="2" customWidth="1"/>
    <col min="6614" max="6614" width="4" style="2" customWidth="1"/>
    <col min="6615" max="6615" width="7.28515625" style="2" customWidth="1"/>
    <col min="6616" max="6616" width="7.5703125" style="2" customWidth="1"/>
    <col min="6617" max="6617" width="6" style="2" customWidth="1"/>
    <col min="6618" max="6618" width="4.7109375" style="2" customWidth="1"/>
    <col min="6619" max="6619" width="5.42578125" style="2" customWidth="1"/>
    <col min="6620" max="6620" width="5.7109375" style="2" customWidth="1"/>
    <col min="6621" max="6621" width="5.85546875" style="2" customWidth="1"/>
    <col min="6622" max="6622" width="5.7109375" style="2" customWidth="1"/>
    <col min="6623" max="6633" width="0" style="2" hidden="1" customWidth="1"/>
    <col min="6634" max="6634" width="5.85546875" style="2" customWidth="1"/>
    <col min="6635" max="6635" width="5.7109375" style="2" customWidth="1"/>
    <col min="6636" max="6636" width="5" style="2" customWidth="1"/>
    <col min="6637" max="6637" width="4.140625" style="2" customWidth="1"/>
    <col min="6638" max="6638" width="5.85546875" style="2" customWidth="1"/>
    <col min="6639" max="6639" width="5.7109375" style="2" customWidth="1"/>
    <col min="6640" max="6640" width="4.7109375" style="2" customWidth="1"/>
    <col min="6641" max="6641" width="4.42578125" style="2" customWidth="1"/>
    <col min="6642" max="6645" width="0" style="2" hidden="1" customWidth="1"/>
    <col min="6646" max="6646" width="5.85546875" style="2" customWidth="1"/>
    <col min="6647" max="6647" width="5.42578125" style="2" customWidth="1"/>
    <col min="6648" max="6648" width="5.28515625" style="2" customWidth="1"/>
    <col min="6649" max="6649" width="4.85546875" style="2" customWidth="1"/>
    <col min="6650" max="6661" width="0" style="2" hidden="1" customWidth="1"/>
    <col min="6662" max="6662" width="5.85546875" style="2" customWidth="1"/>
    <col min="6663" max="6663" width="5.42578125" style="2" customWidth="1"/>
    <col min="6664" max="6664" width="5.140625" style="2" customWidth="1"/>
    <col min="6665" max="6665" width="4.140625" style="2" customWidth="1"/>
    <col min="6666" max="6666" width="6.140625" style="2" customWidth="1"/>
    <col min="6667" max="6668" width="5.5703125" style="2" customWidth="1"/>
    <col min="6669" max="6669" width="4.42578125" style="2" customWidth="1"/>
    <col min="6670" max="6681" width="0" style="2" hidden="1" customWidth="1"/>
    <col min="6682" max="6682" width="7.5703125" style="2" customWidth="1"/>
    <col min="6683" max="6683" width="6.42578125" style="2" customWidth="1"/>
    <col min="6684" max="6684" width="5.42578125" style="2" customWidth="1"/>
    <col min="6685" max="6685" width="5.140625" style="2" customWidth="1"/>
    <col min="6686" max="6686" width="5.7109375" style="2" customWidth="1"/>
    <col min="6687" max="6687" width="5.42578125" style="2" customWidth="1"/>
    <col min="6688" max="6688" width="4.5703125" style="2" customWidth="1"/>
    <col min="6689" max="6689" width="5.42578125" style="2" customWidth="1"/>
    <col min="6690" max="6692" width="5.85546875" style="2" customWidth="1"/>
    <col min="6693" max="6693" width="4.42578125" style="2" customWidth="1"/>
    <col min="6694" max="6708" width="0" style="2" hidden="1" customWidth="1"/>
    <col min="6709" max="6854" width="9.140625" style="2"/>
    <col min="6855" max="6855" width="3.140625" style="2" customWidth="1"/>
    <col min="6856" max="6856" width="12.28515625" style="2" customWidth="1"/>
    <col min="6857" max="6857" width="34.85546875" style="2" customWidth="1"/>
    <col min="6858" max="6858" width="8.42578125" style="2" customWidth="1"/>
    <col min="6859" max="6859" width="8.28515625" style="2" customWidth="1"/>
    <col min="6860" max="6860" width="9.42578125" style="2" customWidth="1"/>
    <col min="6861" max="6861" width="8.28515625" style="2" customWidth="1"/>
    <col min="6862" max="6864" width="6.42578125" style="2" customWidth="1"/>
    <col min="6865" max="6865" width="7.140625" style="2" customWidth="1"/>
    <col min="6866" max="6866" width="4.5703125" style="2" customWidth="1"/>
    <col min="6867" max="6867" width="6.7109375" style="2" customWidth="1"/>
    <col min="6868" max="6868" width="6.85546875" style="2" customWidth="1"/>
    <col min="6869" max="6869" width="6.28515625" style="2" customWidth="1"/>
    <col min="6870" max="6870" width="4" style="2" customWidth="1"/>
    <col min="6871" max="6871" width="7.28515625" style="2" customWidth="1"/>
    <col min="6872" max="6872" width="7.5703125" style="2" customWidth="1"/>
    <col min="6873" max="6873" width="6" style="2" customWidth="1"/>
    <col min="6874" max="6874" width="4.7109375" style="2" customWidth="1"/>
    <col min="6875" max="6875" width="5.42578125" style="2" customWidth="1"/>
    <col min="6876" max="6876" width="5.7109375" style="2" customWidth="1"/>
    <col min="6877" max="6877" width="5.85546875" style="2" customWidth="1"/>
    <col min="6878" max="6878" width="5.7109375" style="2" customWidth="1"/>
    <col min="6879" max="6889" width="0" style="2" hidden="1" customWidth="1"/>
    <col min="6890" max="6890" width="5.85546875" style="2" customWidth="1"/>
    <col min="6891" max="6891" width="5.7109375" style="2" customWidth="1"/>
    <col min="6892" max="6892" width="5" style="2" customWidth="1"/>
    <col min="6893" max="6893" width="4.140625" style="2" customWidth="1"/>
    <col min="6894" max="6894" width="5.85546875" style="2" customWidth="1"/>
    <col min="6895" max="6895" width="5.7109375" style="2" customWidth="1"/>
    <col min="6896" max="6896" width="4.7109375" style="2" customWidth="1"/>
    <col min="6897" max="6897" width="4.42578125" style="2" customWidth="1"/>
    <col min="6898" max="6901" width="0" style="2" hidden="1" customWidth="1"/>
    <col min="6902" max="6902" width="5.85546875" style="2" customWidth="1"/>
    <col min="6903" max="6903" width="5.42578125" style="2" customWidth="1"/>
    <col min="6904" max="6904" width="5.28515625" style="2" customWidth="1"/>
    <col min="6905" max="6905" width="4.85546875" style="2" customWidth="1"/>
    <col min="6906" max="6917" width="0" style="2" hidden="1" customWidth="1"/>
    <col min="6918" max="6918" width="5.85546875" style="2" customWidth="1"/>
    <col min="6919" max="6919" width="5.42578125" style="2" customWidth="1"/>
    <col min="6920" max="6920" width="5.140625" style="2" customWidth="1"/>
    <col min="6921" max="6921" width="4.140625" style="2" customWidth="1"/>
    <col min="6922" max="6922" width="6.140625" style="2" customWidth="1"/>
    <col min="6923" max="6924" width="5.5703125" style="2" customWidth="1"/>
    <col min="6925" max="6925" width="4.42578125" style="2" customWidth="1"/>
    <col min="6926" max="6937" width="0" style="2" hidden="1" customWidth="1"/>
    <col min="6938" max="6938" width="7.5703125" style="2" customWidth="1"/>
    <col min="6939" max="6939" width="6.42578125" style="2" customWidth="1"/>
    <col min="6940" max="6940" width="5.42578125" style="2" customWidth="1"/>
    <col min="6941" max="6941" width="5.140625" style="2" customWidth="1"/>
    <col min="6942" max="6942" width="5.7109375" style="2" customWidth="1"/>
    <col min="6943" max="6943" width="5.42578125" style="2" customWidth="1"/>
    <col min="6944" max="6944" width="4.5703125" style="2" customWidth="1"/>
    <col min="6945" max="6945" width="5.42578125" style="2" customWidth="1"/>
    <col min="6946" max="6948" width="5.85546875" style="2" customWidth="1"/>
    <col min="6949" max="6949" width="4.42578125" style="2" customWidth="1"/>
    <col min="6950" max="6964" width="0" style="2" hidden="1" customWidth="1"/>
    <col min="6965" max="7110" width="9.140625" style="2"/>
    <col min="7111" max="7111" width="3.140625" style="2" customWidth="1"/>
    <col min="7112" max="7112" width="12.28515625" style="2" customWidth="1"/>
    <col min="7113" max="7113" width="34.85546875" style="2" customWidth="1"/>
    <col min="7114" max="7114" width="8.42578125" style="2" customWidth="1"/>
    <col min="7115" max="7115" width="8.28515625" style="2" customWidth="1"/>
    <col min="7116" max="7116" width="9.42578125" style="2" customWidth="1"/>
    <col min="7117" max="7117" width="8.28515625" style="2" customWidth="1"/>
    <col min="7118" max="7120" width="6.42578125" style="2" customWidth="1"/>
    <col min="7121" max="7121" width="7.140625" style="2" customWidth="1"/>
    <col min="7122" max="7122" width="4.5703125" style="2" customWidth="1"/>
    <col min="7123" max="7123" width="6.7109375" style="2" customWidth="1"/>
    <col min="7124" max="7124" width="6.85546875" style="2" customWidth="1"/>
    <col min="7125" max="7125" width="6.28515625" style="2" customWidth="1"/>
    <col min="7126" max="7126" width="4" style="2" customWidth="1"/>
    <col min="7127" max="7127" width="7.28515625" style="2" customWidth="1"/>
    <col min="7128" max="7128" width="7.5703125" style="2" customWidth="1"/>
    <col min="7129" max="7129" width="6" style="2" customWidth="1"/>
    <col min="7130" max="7130" width="4.7109375" style="2" customWidth="1"/>
    <col min="7131" max="7131" width="5.42578125" style="2" customWidth="1"/>
    <col min="7132" max="7132" width="5.7109375" style="2" customWidth="1"/>
    <col min="7133" max="7133" width="5.85546875" style="2" customWidth="1"/>
    <col min="7134" max="7134" width="5.7109375" style="2" customWidth="1"/>
    <col min="7135" max="7145" width="0" style="2" hidden="1" customWidth="1"/>
    <col min="7146" max="7146" width="5.85546875" style="2" customWidth="1"/>
    <col min="7147" max="7147" width="5.7109375" style="2" customWidth="1"/>
    <col min="7148" max="7148" width="5" style="2" customWidth="1"/>
    <col min="7149" max="7149" width="4.140625" style="2" customWidth="1"/>
    <col min="7150" max="7150" width="5.85546875" style="2" customWidth="1"/>
    <col min="7151" max="7151" width="5.7109375" style="2" customWidth="1"/>
    <col min="7152" max="7152" width="4.7109375" style="2" customWidth="1"/>
    <col min="7153" max="7153" width="4.42578125" style="2" customWidth="1"/>
    <col min="7154" max="7157" width="0" style="2" hidden="1" customWidth="1"/>
    <col min="7158" max="7158" width="5.85546875" style="2" customWidth="1"/>
    <col min="7159" max="7159" width="5.42578125" style="2" customWidth="1"/>
    <col min="7160" max="7160" width="5.28515625" style="2" customWidth="1"/>
    <col min="7161" max="7161" width="4.85546875" style="2" customWidth="1"/>
    <col min="7162" max="7173" width="0" style="2" hidden="1" customWidth="1"/>
    <col min="7174" max="7174" width="5.85546875" style="2" customWidth="1"/>
    <col min="7175" max="7175" width="5.42578125" style="2" customWidth="1"/>
    <col min="7176" max="7176" width="5.140625" style="2" customWidth="1"/>
    <col min="7177" max="7177" width="4.140625" style="2" customWidth="1"/>
    <col min="7178" max="7178" width="6.140625" style="2" customWidth="1"/>
    <col min="7179" max="7180" width="5.5703125" style="2" customWidth="1"/>
    <col min="7181" max="7181" width="4.42578125" style="2" customWidth="1"/>
    <col min="7182" max="7193" width="0" style="2" hidden="1" customWidth="1"/>
    <col min="7194" max="7194" width="7.5703125" style="2" customWidth="1"/>
    <col min="7195" max="7195" width="6.42578125" style="2" customWidth="1"/>
    <col min="7196" max="7196" width="5.42578125" style="2" customWidth="1"/>
    <col min="7197" max="7197" width="5.140625" style="2" customWidth="1"/>
    <col min="7198" max="7198" width="5.7109375" style="2" customWidth="1"/>
    <col min="7199" max="7199" width="5.42578125" style="2" customWidth="1"/>
    <col min="7200" max="7200" width="4.5703125" style="2" customWidth="1"/>
    <col min="7201" max="7201" width="5.42578125" style="2" customWidth="1"/>
    <col min="7202" max="7204" width="5.85546875" style="2" customWidth="1"/>
    <col min="7205" max="7205" width="4.42578125" style="2" customWidth="1"/>
    <col min="7206" max="7220" width="0" style="2" hidden="1" customWidth="1"/>
    <col min="7221" max="7366" width="9.140625" style="2"/>
    <col min="7367" max="7367" width="3.140625" style="2" customWidth="1"/>
    <col min="7368" max="7368" width="12.28515625" style="2" customWidth="1"/>
    <col min="7369" max="7369" width="34.85546875" style="2" customWidth="1"/>
    <col min="7370" max="7370" width="8.42578125" style="2" customWidth="1"/>
    <col min="7371" max="7371" width="8.28515625" style="2" customWidth="1"/>
    <col min="7372" max="7372" width="9.42578125" style="2" customWidth="1"/>
    <col min="7373" max="7373" width="8.28515625" style="2" customWidth="1"/>
    <col min="7374" max="7376" width="6.42578125" style="2" customWidth="1"/>
    <col min="7377" max="7377" width="7.140625" style="2" customWidth="1"/>
    <col min="7378" max="7378" width="4.5703125" style="2" customWidth="1"/>
    <col min="7379" max="7379" width="6.7109375" style="2" customWidth="1"/>
    <col min="7380" max="7380" width="6.85546875" style="2" customWidth="1"/>
    <col min="7381" max="7381" width="6.28515625" style="2" customWidth="1"/>
    <col min="7382" max="7382" width="4" style="2" customWidth="1"/>
    <col min="7383" max="7383" width="7.28515625" style="2" customWidth="1"/>
    <col min="7384" max="7384" width="7.5703125" style="2" customWidth="1"/>
    <col min="7385" max="7385" width="6" style="2" customWidth="1"/>
    <col min="7386" max="7386" width="4.7109375" style="2" customWidth="1"/>
    <col min="7387" max="7387" width="5.42578125" style="2" customWidth="1"/>
    <col min="7388" max="7388" width="5.7109375" style="2" customWidth="1"/>
    <col min="7389" max="7389" width="5.85546875" style="2" customWidth="1"/>
    <col min="7390" max="7390" width="5.7109375" style="2" customWidth="1"/>
    <col min="7391" max="7401" width="0" style="2" hidden="1" customWidth="1"/>
    <col min="7402" max="7402" width="5.85546875" style="2" customWidth="1"/>
    <col min="7403" max="7403" width="5.7109375" style="2" customWidth="1"/>
    <col min="7404" max="7404" width="5" style="2" customWidth="1"/>
    <col min="7405" max="7405" width="4.140625" style="2" customWidth="1"/>
    <col min="7406" max="7406" width="5.85546875" style="2" customWidth="1"/>
    <col min="7407" max="7407" width="5.7109375" style="2" customWidth="1"/>
    <col min="7408" max="7408" width="4.7109375" style="2" customWidth="1"/>
    <col min="7409" max="7409" width="4.42578125" style="2" customWidth="1"/>
    <col min="7410" max="7413" width="0" style="2" hidden="1" customWidth="1"/>
    <col min="7414" max="7414" width="5.85546875" style="2" customWidth="1"/>
    <col min="7415" max="7415" width="5.42578125" style="2" customWidth="1"/>
    <col min="7416" max="7416" width="5.28515625" style="2" customWidth="1"/>
    <col min="7417" max="7417" width="4.85546875" style="2" customWidth="1"/>
    <col min="7418" max="7429" width="0" style="2" hidden="1" customWidth="1"/>
    <col min="7430" max="7430" width="5.85546875" style="2" customWidth="1"/>
    <col min="7431" max="7431" width="5.42578125" style="2" customWidth="1"/>
    <col min="7432" max="7432" width="5.140625" style="2" customWidth="1"/>
    <col min="7433" max="7433" width="4.140625" style="2" customWidth="1"/>
    <col min="7434" max="7434" width="6.140625" style="2" customWidth="1"/>
    <col min="7435" max="7436" width="5.5703125" style="2" customWidth="1"/>
    <col min="7437" max="7437" width="4.42578125" style="2" customWidth="1"/>
    <col min="7438" max="7449" width="0" style="2" hidden="1" customWidth="1"/>
    <col min="7450" max="7450" width="7.5703125" style="2" customWidth="1"/>
    <col min="7451" max="7451" width="6.42578125" style="2" customWidth="1"/>
    <col min="7452" max="7452" width="5.42578125" style="2" customWidth="1"/>
    <col min="7453" max="7453" width="5.140625" style="2" customWidth="1"/>
    <col min="7454" max="7454" width="5.7109375" style="2" customWidth="1"/>
    <col min="7455" max="7455" width="5.42578125" style="2" customWidth="1"/>
    <col min="7456" max="7456" width="4.5703125" style="2" customWidth="1"/>
    <col min="7457" max="7457" width="5.42578125" style="2" customWidth="1"/>
    <col min="7458" max="7460" width="5.85546875" style="2" customWidth="1"/>
    <col min="7461" max="7461" width="4.42578125" style="2" customWidth="1"/>
    <col min="7462" max="7476" width="0" style="2" hidden="1" customWidth="1"/>
    <col min="7477" max="7622" width="9.140625" style="2"/>
    <col min="7623" max="7623" width="3.140625" style="2" customWidth="1"/>
    <col min="7624" max="7624" width="12.28515625" style="2" customWidth="1"/>
    <col min="7625" max="7625" width="34.85546875" style="2" customWidth="1"/>
    <col min="7626" max="7626" width="8.42578125" style="2" customWidth="1"/>
    <col min="7627" max="7627" width="8.28515625" style="2" customWidth="1"/>
    <col min="7628" max="7628" width="9.42578125" style="2" customWidth="1"/>
    <col min="7629" max="7629" width="8.28515625" style="2" customWidth="1"/>
    <col min="7630" max="7632" width="6.42578125" style="2" customWidth="1"/>
    <col min="7633" max="7633" width="7.140625" style="2" customWidth="1"/>
    <col min="7634" max="7634" width="4.5703125" style="2" customWidth="1"/>
    <col min="7635" max="7635" width="6.7109375" style="2" customWidth="1"/>
    <col min="7636" max="7636" width="6.85546875" style="2" customWidth="1"/>
    <col min="7637" max="7637" width="6.28515625" style="2" customWidth="1"/>
    <col min="7638" max="7638" width="4" style="2" customWidth="1"/>
    <col min="7639" max="7639" width="7.28515625" style="2" customWidth="1"/>
    <col min="7640" max="7640" width="7.5703125" style="2" customWidth="1"/>
    <col min="7641" max="7641" width="6" style="2" customWidth="1"/>
    <col min="7642" max="7642" width="4.7109375" style="2" customWidth="1"/>
    <col min="7643" max="7643" width="5.42578125" style="2" customWidth="1"/>
    <col min="7644" max="7644" width="5.7109375" style="2" customWidth="1"/>
    <col min="7645" max="7645" width="5.85546875" style="2" customWidth="1"/>
    <col min="7646" max="7646" width="5.7109375" style="2" customWidth="1"/>
    <col min="7647" max="7657" width="0" style="2" hidden="1" customWidth="1"/>
    <col min="7658" max="7658" width="5.85546875" style="2" customWidth="1"/>
    <col min="7659" max="7659" width="5.7109375" style="2" customWidth="1"/>
    <col min="7660" max="7660" width="5" style="2" customWidth="1"/>
    <col min="7661" max="7661" width="4.140625" style="2" customWidth="1"/>
    <col min="7662" max="7662" width="5.85546875" style="2" customWidth="1"/>
    <col min="7663" max="7663" width="5.7109375" style="2" customWidth="1"/>
    <col min="7664" max="7664" width="4.7109375" style="2" customWidth="1"/>
    <col min="7665" max="7665" width="4.42578125" style="2" customWidth="1"/>
    <col min="7666" max="7669" width="0" style="2" hidden="1" customWidth="1"/>
    <col min="7670" max="7670" width="5.85546875" style="2" customWidth="1"/>
    <col min="7671" max="7671" width="5.42578125" style="2" customWidth="1"/>
    <col min="7672" max="7672" width="5.28515625" style="2" customWidth="1"/>
    <col min="7673" max="7673" width="4.85546875" style="2" customWidth="1"/>
    <col min="7674" max="7685" width="0" style="2" hidden="1" customWidth="1"/>
    <col min="7686" max="7686" width="5.85546875" style="2" customWidth="1"/>
    <col min="7687" max="7687" width="5.42578125" style="2" customWidth="1"/>
    <col min="7688" max="7688" width="5.140625" style="2" customWidth="1"/>
    <col min="7689" max="7689" width="4.140625" style="2" customWidth="1"/>
    <col min="7690" max="7690" width="6.140625" style="2" customWidth="1"/>
    <col min="7691" max="7692" width="5.5703125" style="2" customWidth="1"/>
    <col min="7693" max="7693" width="4.42578125" style="2" customWidth="1"/>
    <col min="7694" max="7705" width="0" style="2" hidden="1" customWidth="1"/>
    <col min="7706" max="7706" width="7.5703125" style="2" customWidth="1"/>
    <col min="7707" max="7707" width="6.42578125" style="2" customWidth="1"/>
    <col min="7708" max="7708" width="5.42578125" style="2" customWidth="1"/>
    <col min="7709" max="7709" width="5.140625" style="2" customWidth="1"/>
    <col min="7710" max="7710" width="5.7109375" style="2" customWidth="1"/>
    <col min="7711" max="7711" width="5.42578125" style="2" customWidth="1"/>
    <col min="7712" max="7712" width="4.5703125" style="2" customWidth="1"/>
    <col min="7713" max="7713" width="5.42578125" style="2" customWidth="1"/>
    <col min="7714" max="7716" width="5.85546875" style="2" customWidth="1"/>
    <col min="7717" max="7717" width="4.42578125" style="2" customWidth="1"/>
    <col min="7718" max="7732" width="0" style="2" hidden="1" customWidth="1"/>
    <col min="7733" max="7878" width="9.140625" style="2"/>
    <col min="7879" max="7879" width="3.140625" style="2" customWidth="1"/>
    <col min="7880" max="7880" width="12.28515625" style="2" customWidth="1"/>
    <col min="7881" max="7881" width="34.85546875" style="2" customWidth="1"/>
    <col min="7882" max="7882" width="8.42578125" style="2" customWidth="1"/>
    <col min="7883" max="7883" width="8.28515625" style="2" customWidth="1"/>
    <col min="7884" max="7884" width="9.42578125" style="2" customWidth="1"/>
    <col min="7885" max="7885" width="8.28515625" style="2" customWidth="1"/>
    <col min="7886" max="7888" width="6.42578125" style="2" customWidth="1"/>
    <col min="7889" max="7889" width="7.140625" style="2" customWidth="1"/>
    <col min="7890" max="7890" width="4.5703125" style="2" customWidth="1"/>
    <col min="7891" max="7891" width="6.7109375" style="2" customWidth="1"/>
    <col min="7892" max="7892" width="6.85546875" style="2" customWidth="1"/>
    <col min="7893" max="7893" width="6.28515625" style="2" customWidth="1"/>
    <col min="7894" max="7894" width="4" style="2" customWidth="1"/>
    <col min="7895" max="7895" width="7.28515625" style="2" customWidth="1"/>
    <col min="7896" max="7896" width="7.5703125" style="2" customWidth="1"/>
    <col min="7897" max="7897" width="6" style="2" customWidth="1"/>
    <col min="7898" max="7898" width="4.7109375" style="2" customWidth="1"/>
    <col min="7899" max="7899" width="5.42578125" style="2" customWidth="1"/>
    <col min="7900" max="7900" width="5.7109375" style="2" customWidth="1"/>
    <col min="7901" max="7901" width="5.85546875" style="2" customWidth="1"/>
    <col min="7902" max="7902" width="5.7109375" style="2" customWidth="1"/>
    <col min="7903" max="7913" width="0" style="2" hidden="1" customWidth="1"/>
    <col min="7914" max="7914" width="5.85546875" style="2" customWidth="1"/>
    <col min="7915" max="7915" width="5.7109375" style="2" customWidth="1"/>
    <col min="7916" max="7916" width="5" style="2" customWidth="1"/>
    <col min="7917" max="7917" width="4.140625" style="2" customWidth="1"/>
    <col min="7918" max="7918" width="5.85546875" style="2" customWidth="1"/>
    <col min="7919" max="7919" width="5.7109375" style="2" customWidth="1"/>
    <col min="7920" max="7920" width="4.7109375" style="2" customWidth="1"/>
    <col min="7921" max="7921" width="4.42578125" style="2" customWidth="1"/>
    <col min="7922" max="7925" width="0" style="2" hidden="1" customWidth="1"/>
    <col min="7926" max="7926" width="5.85546875" style="2" customWidth="1"/>
    <col min="7927" max="7927" width="5.42578125" style="2" customWidth="1"/>
    <col min="7928" max="7928" width="5.28515625" style="2" customWidth="1"/>
    <col min="7929" max="7929" width="4.85546875" style="2" customWidth="1"/>
    <col min="7930" max="7941" width="0" style="2" hidden="1" customWidth="1"/>
    <col min="7942" max="7942" width="5.85546875" style="2" customWidth="1"/>
    <col min="7943" max="7943" width="5.42578125" style="2" customWidth="1"/>
    <col min="7944" max="7944" width="5.140625" style="2" customWidth="1"/>
    <col min="7945" max="7945" width="4.140625" style="2" customWidth="1"/>
    <col min="7946" max="7946" width="6.140625" style="2" customWidth="1"/>
    <col min="7947" max="7948" width="5.5703125" style="2" customWidth="1"/>
    <col min="7949" max="7949" width="4.42578125" style="2" customWidth="1"/>
    <col min="7950" max="7961" width="0" style="2" hidden="1" customWidth="1"/>
    <col min="7962" max="7962" width="7.5703125" style="2" customWidth="1"/>
    <col min="7963" max="7963" width="6.42578125" style="2" customWidth="1"/>
    <col min="7964" max="7964" width="5.42578125" style="2" customWidth="1"/>
    <col min="7965" max="7965" width="5.140625" style="2" customWidth="1"/>
    <col min="7966" max="7966" width="5.7109375" style="2" customWidth="1"/>
    <col min="7967" max="7967" width="5.42578125" style="2" customWidth="1"/>
    <col min="7968" max="7968" width="4.5703125" style="2" customWidth="1"/>
    <col min="7969" max="7969" width="5.42578125" style="2" customWidth="1"/>
    <col min="7970" max="7972" width="5.85546875" style="2" customWidth="1"/>
    <col min="7973" max="7973" width="4.42578125" style="2" customWidth="1"/>
    <col min="7974" max="7988" width="0" style="2" hidden="1" customWidth="1"/>
    <col min="7989" max="8134" width="9.140625" style="2"/>
    <col min="8135" max="8135" width="3.140625" style="2" customWidth="1"/>
    <col min="8136" max="8136" width="12.28515625" style="2" customWidth="1"/>
    <col min="8137" max="8137" width="34.85546875" style="2" customWidth="1"/>
    <col min="8138" max="8138" width="8.42578125" style="2" customWidth="1"/>
    <col min="8139" max="8139" width="8.28515625" style="2" customWidth="1"/>
    <col min="8140" max="8140" width="9.42578125" style="2" customWidth="1"/>
    <col min="8141" max="8141" width="8.28515625" style="2" customWidth="1"/>
    <col min="8142" max="8144" width="6.42578125" style="2" customWidth="1"/>
    <col min="8145" max="8145" width="7.140625" style="2" customWidth="1"/>
    <col min="8146" max="8146" width="4.5703125" style="2" customWidth="1"/>
    <col min="8147" max="8147" width="6.7109375" style="2" customWidth="1"/>
    <col min="8148" max="8148" width="6.85546875" style="2" customWidth="1"/>
    <col min="8149" max="8149" width="6.28515625" style="2" customWidth="1"/>
    <col min="8150" max="8150" width="4" style="2" customWidth="1"/>
    <col min="8151" max="8151" width="7.28515625" style="2" customWidth="1"/>
    <col min="8152" max="8152" width="7.5703125" style="2" customWidth="1"/>
    <col min="8153" max="8153" width="6" style="2" customWidth="1"/>
    <col min="8154" max="8154" width="4.7109375" style="2" customWidth="1"/>
    <col min="8155" max="8155" width="5.42578125" style="2" customWidth="1"/>
    <col min="8156" max="8156" width="5.7109375" style="2" customWidth="1"/>
    <col min="8157" max="8157" width="5.85546875" style="2" customWidth="1"/>
    <col min="8158" max="8158" width="5.7109375" style="2" customWidth="1"/>
    <col min="8159" max="8169" width="0" style="2" hidden="1" customWidth="1"/>
    <col min="8170" max="8170" width="5.85546875" style="2" customWidth="1"/>
    <col min="8171" max="8171" width="5.7109375" style="2" customWidth="1"/>
    <col min="8172" max="8172" width="5" style="2" customWidth="1"/>
    <col min="8173" max="8173" width="4.140625" style="2" customWidth="1"/>
    <col min="8174" max="8174" width="5.85546875" style="2" customWidth="1"/>
    <col min="8175" max="8175" width="5.7109375" style="2" customWidth="1"/>
    <col min="8176" max="8176" width="4.7109375" style="2" customWidth="1"/>
    <col min="8177" max="8177" width="4.42578125" style="2" customWidth="1"/>
    <col min="8178" max="8181" width="0" style="2" hidden="1" customWidth="1"/>
    <col min="8182" max="8182" width="5.85546875" style="2" customWidth="1"/>
    <col min="8183" max="8183" width="5.42578125" style="2" customWidth="1"/>
    <col min="8184" max="8184" width="5.28515625" style="2" customWidth="1"/>
    <col min="8185" max="8185" width="4.85546875" style="2" customWidth="1"/>
    <col min="8186" max="8197" width="0" style="2" hidden="1" customWidth="1"/>
    <col min="8198" max="8198" width="5.85546875" style="2" customWidth="1"/>
    <col min="8199" max="8199" width="5.42578125" style="2" customWidth="1"/>
    <col min="8200" max="8200" width="5.140625" style="2" customWidth="1"/>
    <col min="8201" max="8201" width="4.140625" style="2" customWidth="1"/>
    <col min="8202" max="8202" width="6.140625" style="2" customWidth="1"/>
    <col min="8203" max="8204" width="5.5703125" style="2" customWidth="1"/>
    <col min="8205" max="8205" width="4.42578125" style="2" customWidth="1"/>
    <col min="8206" max="8217" width="0" style="2" hidden="1" customWidth="1"/>
    <col min="8218" max="8218" width="7.5703125" style="2" customWidth="1"/>
    <col min="8219" max="8219" width="6.42578125" style="2" customWidth="1"/>
    <col min="8220" max="8220" width="5.42578125" style="2" customWidth="1"/>
    <col min="8221" max="8221" width="5.140625" style="2" customWidth="1"/>
    <col min="8222" max="8222" width="5.7109375" style="2" customWidth="1"/>
    <col min="8223" max="8223" width="5.42578125" style="2" customWidth="1"/>
    <col min="8224" max="8224" width="4.5703125" style="2" customWidth="1"/>
    <col min="8225" max="8225" width="5.42578125" style="2" customWidth="1"/>
    <col min="8226" max="8228" width="5.85546875" style="2" customWidth="1"/>
    <col min="8229" max="8229" width="4.42578125" style="2" customWidth="1"/>
    <col min="8230" max="8244" width="0" style="2" hidden="1" customWidth="1"/>
    <col min="8245" max="8390" width="9.140625" style="2"/>
    <col min="8391" max="8391" width="3.140625" style="2" customWidth="1"/>
    <col min="8392" max="8392" width="12.28515625" style="2" customWidth="1"/>
    <col min="8393" max="8393" width="34.85546875" style="2" customWidth="1"/>
    <col min="8394" max="8394" width="8.42578125" style="2" customWidth="1"/>
    <col min="8395" max="8395" width="8.28515625" style="2" customWidth="1"/>
    <col min="8396" max="8396" width="9.42578125" style="2" customWidth="1"/>
    <col min="8397" max="8397" width="8.28515625" style="2" customWidth="1"/>
    <col min="8398" max="8400" width="6.42578125" style="2" customWidth="1"/>
    <col min="8401" max="8401" width="7.140625" style="2" customWidth="1"/>
    <col min="8402" max="8402" width="4.5703125" style="2" customWidth="1"/>
    <col min="8403" max="8403" width="6.7109375" style="2" customWidth="1"/>
    <col min="8404" max="8404" width="6.85546875" style="2" customWidth="1"/>
    <col min="8405" max="8405" width="6.28515625" style="2" customWidth="1"/>
    <col min="8406" max="8406" width="4" style="2" customWidth="1"/>
    <col min="8407" max="8407" width="7.28515625" style="2" customWidth="1"/>
    <col min="8408" max="8408" width="7.5703125" style="2" customWidth="1"/>
    <col min="8409" max="8409" width="6" style="2" customWidth="1"/>
    <col min="8410" max="8410" width="4.7109375" style="2" customWidth="1"/>
    <col min="8411" max="8411" width="5.42578125" style="2" customWidth="1"/>
    <col min="8412" max="8412" width="5.7109375" style="2" customWidth="1"/>
    <col min="8413" max="8413" width="5.85546875" style="2" customWidth="1"/>
    <col min="8414" max="8414" width="5.7109375" style="2" customWidth="1"/>
    <col min="8415" max="8425" width="0" style="2" hidden="1" customWidth="1"/>
    <col min="8426" max="8426" width="5.85546875" style="2" customWidth="1"/>
    <col min="8427" max="8427" width="5.7109375" style="2" customWidth="1"/>
    <col min="8428" max="8428" width="5" style="2" customWidth="1"/>
    <col min="8429" max="8429" width="4.140625" style="2" customWidth="1"/>
    <col min="8430" max="8430" width="5.85546875" style="2" customWidth="1"/>
    <col min="8431" max="8431" width="5.7109375" style="2" customWidth="1"/>
    <col min="8432" max="8432" width="4.7109375" style="2" customWidth="1"/>
    <col min="8433" max="8433" width="4.42578125" style="2" customWidth="1"/>
    <col min="8434" max="8437" width="0" style="2" hidden="1" customWidth="1"/>
    <col min="8438" max="8438" width="5.85546875" style="2" customWidth="1"/>
    <col min="8439" max="8439" width="5.42578125" style="2" customWidth="1"/>
    <col min="8440" max="8440" width="5.28515625" style="2" customWidth="1"/>
    <col min="8441" max="8441" width="4.85546875" style="2" customWidth="1"/>
    <col min="8442" max="8453" width="0" style="2" hidden="1" customWidth="1"/>
    <col min="8454" max="8454" width="5.85546875" style="2" customWidth="1"/>
    <col min="8455" max="8455" width="5.42578125" style="2" customWidth="1"/>
    <col min="8456" max="8456" width="5.140625" style="2" customWidth="1"/>
    <col min="8457" max="8457" width="4.140625" style="2" customWidth="1"/>
    <col min="8458" max="8458" width="6.140625" style="2" customWidth="1"/>
    <col min="8459" max="8460" width="5.5703125" style="2" customWidth="1"/>
    <col min="8461" max="8461" width="4.42578125" style="2" customWidth="1"/>
    <col min="8462" max="8473" width="0" style="2" hidden="1" customWidth="1"/>
    <col min="8474" max="8474" width="7.5703125" style="2" customWidth="1"/>
    <col min="8475" max="8475" width="6.42578125" style="2" customWidth="1"/>
    <col min="8476" max="8476" width="5.42578125" style="2" customWidth="1"/>
    <col min="8477" max="8477" width="5.140625" style="2" customWidth="1"/>
    <col min="8478" max="8478" width="5.7109375" style="2" customWidth="1"/>
    <col min="8479" max="8479" width="5.42578125" style="2" customWidth="1"/>
    <col min="8480" max="8480" width="4.5703125" style="2" customWidth="1"/>
    <col min="8481" max="8481" width="5.42578125" style="2" customWidth="1"/>
    <col min="8482" max="8484" width="5.85546875" style="2" customWidth="1"/>
    <col min="8485" max="8485" width="4.42578125" style="2" customWidth="1"/>
    <col min="8486" max="8500" width="0" style="2" hidden="1" customWidth="1"/>
    <col min="8501" max="8646" width="9.140625" style="2"/>
    <col min="8647" max="8647" width="3.140625" style="2" customWidth="1"/>
    <col min="8648" max="8648" width="12.28515625" style="2" customWidth="1"/>
    <col min="8649" max="8649" width="34.85546875" style="2" customWidth="1"/>
    <col min="8650" max="8650" width="8.42578125" style="2" customWidth="1"/>
    <col min="8651" max="8651" width="8.28515625" style="2" customWidth="1"/>
    <col min="8652" max="8652" width="9.42578125" style="2" customWidth="1"/>
    <col min="8653" max="8653" width="8.28515625" style="2" customWidth="1"/>
    <col min="8654" max="8656" width="6.42578125" style="2" customWidth="1"/>
    <col min="8657" max="8657" width="7.140625" style="2" customWidth="1"/>
    <col min="8658" max="8658" width="4.5703125" style="2" customWidth="1"/>
    <col min="8659" max="8659" width="6.7109375" style="2" customWidth="1"/>
    <col min="8660" max="8660" width="6.85546875" style="2" customWidth="1"/>
    <col min="8661" max="8661" width="6.28515625" style="2" customWidth="1"/>
    <col min="8662" max="8662" width="4" style="2" customWidth="1"/>
    <col min="8663" max="8663" width="7.28515625" style="2" customWidth="1"/>
    <col min="8664" max="8664" width="7.5703125" style="2" customWidth="1"/>
    <col min="8665" max="8665" width="6" style="2" customWidth="1"/>
    <col min="8666" max="8666" width="4.7109375" style="2" customWidth="1"/>
    <col min="8667" max="8667" width="5.42578125" style="2" customWidth="1"/>
    <col min="8668" max="8668" width="5.7109375" style="2" customWidth="1"/>
    <col min="8669" max="8669" width="5.85546875" style="2" customWidth="1"/>
    <col min="8670" max="8670" width="5.7109375" style="2" customWidth="1"/>
    <col min="8671" max="8681" width="0" style="2" hidden="1" customWidth="1"/>
    <col min="8682" max="8682" width="5.85546875" style="2" customWidth="1"/>
    <col min="8683" max="8683" width="5.7109375" style="2" customWidth="1"/>
    <col min="8684" max="8684" width="5" style="2" customWidth="1"/>
    <col min="8685" max="8685" width="4.140625" style="2" customWidth="1"/>
    <col min="8686" max="8686" width="5.85546875" style="2" customWidth="1"/>
    <col min="8687" max="8687" width="5.7109375" style="2" customWidth="1"/>
    <col min="8688" max="8688" width="4.7109375" style="2" customWidth="1"/>
    <col min="8689" max="8689" width="4.42578125" style="2" customWidth="1"/>
    <col min="8690" max="8693" width="0" style="2" hidden="1" customWidth="1"/>
    <col min="8694" max="8694" width="5.85546875" style="2" customWidth="1"/>
    <col min="8695" max="8695" width="5.42578125" style="2" customWidth="1"/>
    <col min="8696" max="8696" width="5.28515625" style="2" customWidth="1"/>
    <col min="8697" max="8697" width="4.85546875" style="2" customWidth="1"/>
    <col min="8698" max="8709" width="0" style="2" hidden="1" customWidth="1"/>
    <col min="8710" max="8710" width="5.85546875" style="2" customWidth="1"/>
    <col min="8711" max="8711" width="5.42578125" style="2" customWidth="1"/>
    <col min="8712" max="8712" width="5.140625" style="2" customWidth="1"/>
    <col min="8713" max="8713" width="4.140625" style="2" customWidth="1"/>
    <col min="8714" max="8714" width="6.140625" style="2" customWidth="1"/>
    <col min="8715" max="8716" width="5.5703125" style="2" customWidth="1"/>
    <col min="8717" max="8717" width="4.42578125" style="2" customWidth="1"/>
    <col min="8718" max="8729" width="0" style="2" hidden="1" customWidth="1"/>
    <col min="8730" max="8730" width="7.5703125" style="2" customWidth="1"/>
    <col min="8731" max="8731" width="6.42578125" style="2" customWidth="1"/>
    <col min="8732" max="8732" width="5.42578125" style="2" customWidth="1"/>
    <col min="8733" max="8733" width="5.140625" style="2" customWidth="1"/>
    <col min="8734" max="8734" width="5.7109375" style="2" customWidth="1"/>
    <col min="8735" max="8735" width="5.42578125" style="2" customWidth="1"/>
    <col min="8736" max="8736" width="4.5703125" style="2" customWidth="1"/>
    <col min="8737" max="8737" width="5.42578125" style="2" customWidth="1"/>
    <col min="8738" max="8740" width="5.85546875" style="2" customWidth="1"/>
    <col min="8741" max="8741" width="4.42578125" style="2" customWidth="1"/>
    <col min="8742" max="8756" width="0" style="2" hidden="1" customWidth="1"/>
    <col min="8757" max="8902" width="9.140625" style="2"/>
    <col min="8903" max="8903" width="3.140625" style="2" customWidth="1"/>
    <col min="8904" max="8904" width="12.28515625" style="2" customWidth="1"/>
    <col min="8905" max="8905" width="34.85546875" style="2" customWidth="1"/>
    <col min="8906" max="8906" width="8.42578125" style="2" customWidth="1"/>
    <col min="8907" max="8907" width="8.28515625" style="2" customWidth="1"/>
    <col min="8908" max="8908" width="9.42578125" style="2" customWidth="1"/>
    <col min="8909" max="8909" width="8.28515625" style="2" customWidth="1"/>
    <col min="8910" max="8912" width="6.42578125" style="2" customWidth="1"/>
    <col min="8913" max="8913" width="7.140625" style="2" customWidth="1"/>
    <col min="8914" max="8914" width="4.5703125" style="2" customWidth="1"/>
    <col min="8915" max="8915" width="6.7109375" style="2" customWidth="1"/>
    <col min="8916" max="8916" width="6.85546875" style="2" customWidth="1"/>
    <col min="8917" max="8917" width="6.28515625" style="2" customWidth="1"/>
    <col min="8918" max="8918" width="4" style="2" customWidth="1"/>
    <col min="8919" max="8919" width="7.28515625" style="2" customWidth="1"/>
    <col min="8920" max="8920" width="7.5703125" style="2" customWidth="1"/>
    <col min="8921" max="8921" width="6" style="2" customWidth="1"/>
    <col min="8922" max="8922" width="4.7109375" style="2" customWidth="1"/>
    <col min="8923" max="8923" width="5.42578125" style="2" customWidth="1"/>
    <col min="8924" max="8924" width="5.7109375" style="2" customWidth="1"/>
    <col min="8925" max="8925" width="5.85546875" style="2" customWidth="1"/>
    <col min="8926" max="8926" width="5.7109375" style="2" customWidth="1"/>
    <col min="8927" max="8937" width="0" style="2" hidden="1" customWidth="1"/>
    <col min="8938" max="8938" width="5.85546875" style="2" customWidth="1"/>
    <col min="8939" max="8939" width="5.7109375" style="2" customWidth="1"/>
    <col min="8940" max="8940" width="5" style="2" customWidth="1"/>
    <col min="8941" max="8941" width="4.140625" style="2" customWidth="1"/>
    <col min="8942" max="8942" width="5.85546875" style="2" customWidth="1"/>
    <col min="8943" max="8943" width="5.7109375" style="2" customWidth="1"/>
    <col min="8944" max="8944" width="4.7109375" style="2" customWidth="1"/>
    <col min="8945" max="8945" width="4.42578125" style="2" customWidth="1"/>
    <col min="8946" max="8949" width="0" style="2" hidden="1" customWidth="1"/>
    <col min="8950" max="8950" width="5.85546875" style="2" customWidth="1"/>
    <col min="8951" max="8951" width="5.42578125" style="2" customWidth="1"/>
    <col min="8952" max="8952" width="5.28515625" style="2" customWidth="1"/>
    <col min="8953" max="8953" width="4.85546875" style="2" customWidth="1"/>
    <col min="8954" max="8965" width="0" style="2" hidden="1" customWidth="1"/>
    <col min="8966" max="8966" width="5.85546875" style="2" customWidth="1"/>
    <col min="8967" max="8967" width="5.42578125" style="2" customWidth="1"/>
    <col min="8968" max="8968" width="5.140625" style="2" customWidth="1"/>
    <col min="8969" max="8969" width="4.140625" style="2" customWidth="1"/>
    <col min="8970" max="8970" width="6.140625" style="2" customWidth="1"/>
    <col min="8971" max="8972" width="5.5703125" style="2" customWidth="1"/>
    <col min="8973" max="8973" width="4.42578125" style="2" customWidth="1"/>
    <col min="8974" max="8985" width="0" style="2" hidden="1" customWidth="1"/>
    <col min="8986" max="8986" width="7.5703125" style="2" customWidth="1"/>
    <col min="8987" max="8987" width="6.42578125" style="2" customWidth="1"/>
    <col min="8988" max="8988" width="5.42578125" style="2" customWidth="1"/>
    <col min="8989" max="8989" width="5.140625" style="2" customWidth="1"/>
    <col min="8990" max="8990" width="5.7109375" style="2" customWidth="1"/>
    <col min="8991" max="8991" width="5.42578125" style="2" customWidth="1"/>
    <col min="8992" max="8992" width="4.5703125" style="2" customWidth="1"/>
    <col min="8993" max="8993" width="5.42578125" style="2" customWidth="1"/>
    <col min="8994" max="8996" width="5.85546875" style="2" customWidth="1"/>
    <col min="8997" max="8997" width="4.42578125" style="2" customWidth="1"/>
    <col min="8998" max="9012" width="0" style="2" hidden="1" customWidth="1"/>
    <col min="9013" max="9158" width="9.140625" style="2"/>
    <col min="9159" max="9159" width="3.140625" style="2" customWidth="1"/>
    <col min="9160" max="9160" width="12.28515625" style="2" customWidth="1"/>
    <col min="9161" max="9161" width="34.85546875" style="2" customWidth="1"/>
    <col min="9162" max="9162" width="8.42578125" style="2" customWidth="1"/>
    <col min="9163" max="9163" width="8.28515625" style="2" customWidth="1"/>
    <col min="9164" max="9164" width="9.42578125" style="2" customWidth="1"/>
    <col min="9165" max="9165" width="8.28515625" style="2" customWidth="1"/>
    <col min="9166" max="9168" width="6.42578125" style="2" customWidth="1"/>
    <col min="9169" max="9169" width="7.140625" style="2" customWidth="1"/>
    <col min="9170" max="9170" width="4.5703125" style="2" customWidth="1"/>
    <col min="9171" max="9171" width="6.7109375" style="2" customWidth="1"/>
    <col min="9172" max="9172" width="6.85546875" style="2" customWidth="1"/>
    <col min="9173" max="9173" width="6.28515625" style="2" customWidth="1"/>
    <col min="9174" max="9174" width="4" style="2" customWidth="1"/>
    <col min="9175" max="9175" width="7.28515625" style="2" customWidth="1"/>
    <col min="9176" max="9176" width="7.5703125" style="2" customWidth="1"/>
    <col min="9177" max="9177" width="6" style="2" customWidth="1"/>
    <col min="9178" max="9178" width="4.7109375" style="2" customWidth="1"/>
    <col min="9179" max="9179" width="5.42578125" style="2" customWidth="1"/>
    <col min="9180" max="9180" width="5.7109375" style="2" customWidth="1"/>
    <col min="9181" max="9181" width="5.85546875" style="2" customWidth="1"/>
    <col min="9182" max="9182" width="5.7109375" style="2" customWidth="1"/>
    <col min="9183" max="9193" width="0" style="2" hidden="1" customWidth="1"/>
    <col min="9194" max="9194" width="5.85546875" style="2" customWidth="1"/>
    <col min="9195" max="9195" width="5.7109375" style="2" customWidth="1"/>
    <col min="9196" max="9196" width="5" style="2" customWidth="1"/>
    <col min="9197" max="9197" width="4.140625" style="2" customWidth="1"/>
    <col min="9198" max="9198" width="5.85546875" style="2" customWidth="1"/>
    <col min="9199" max="9199" width="5.7109375" style="2" customWidth="1"/>
    <col min="9200" max="9200" width="4.7109375" style="2" customWidth="1"/>
    <col min="9201" max="9201" width="4.42578125" style="2" customWidth="1"/>
    <col min="9202" max="9205" width="0" style="2" hidden="1" customWidth="1"/>
    <col min="9206" max="9206" width="5.85546875" style="2" customWidth="1"/>
    <col min="9207" max="9207" width="5.42578125" style="2" customWidth="1"/>
    <col min="9208" max="9208" width="5.28515625" style="2" customWidth="1"/>
    <col min="9209" max="9209" width="4.85546875" style="2" customWidth="1"/>
    <col min="9210" max="9221" width="0" style="2" hidden="1" customWidth="1"/>
    <col min="9222" max="9222" width="5.85546875" style="2" customWidth="1"/>
    <col min="9223" max="9223" width="5.42578125" style="2" customWidth="1"/>
    <col min="9224" max="9224" width="5.140625" style="2" customWidth="1"/>
    <col min="9225" max="9225" width="4.140625" style="2" customWidth="1"/>
    <col min="9226" max="9226" width="6.140625" style="2" customWidth="1"/>
    <col min="9227" max="9228" width="5.5703125" style="2" customWidth="1"/>
    <col min="9229" max="9229" width="4.42578125" style="2" customWidth="1"/>
    <col min="9230" max="9241" width="0" style="2" hidden="1" customWidth="1"/>
    <col min="9242" max="9242" width="7.5703125" style="2" customWidth="1"/>
    <col min="9243" max="9243" width="6.42578125" style="2" customWidth="1"/>
    <col min="9244" max="9244" width="5.42578125" style="2" customWidth="1"/>
    <col min="9245" max="9245" width="5.140625" style="2" customWidth="1"/>
    <col min="9246" max="9246" width="5.7109375" style="2" customWidth="1"/>
    <col min="9247" max="9247" width="5.42578125" style="2" customWidth="1"/>
    <col min="9248" max="9248" width="4.5703125" style="2" customWidth="1"/>
    <col min="9249" max="9249" width="5.42578125" style="2" customWidth="1"/>
    <col min="9250" max="9252" width="5.85546875" style="2" customWidth="1"/>
    <col min="9253" max="9253" width="4.42578125" style="2" customWidth="1"/>
    <col min="9254" max="9268" width="0" style="2" hidden="1" customWidth="1"/>
    <col min="9269" max="9414" width="9.140625" style="2"/>
    <col min="9415" max="9415" width="3.140625" style="2" customWidth="1"/>
    <col min="9416" max="9416" width="12.28515625" style="2" customWidth="1"/>
    <col min="9417" max="9417" width="34.85546875" style="2" customWidth="1"/>
    <col min="9418" max="9418" width="8.42578125" style="2" customWidth="1"/>
    <col min="9419" max="9419" width="8.28515625" style="2" customWidth="1"/>
    <col min="9420" max="9420" width="9.42578125" style="2" customWidth="1"/>
    <col min="9421" max="9421" width="8.28515625" style="2" customWidth="1"/>
    <col min="9422" max="9424" width="6.42578125" style="2" customWidth="1"/>
    <col min="9425" max="9425" width="7.140625" style="2" customWidth="1"/>
    <col min="9426" max="9426" width="4.5703125" style="2" customWidth="1"/>
    <col min="9427" max="9427" width="6.7109375" style="2" customWidth="1"/>
    <col min="9428" max="9428" width="6.85546875" style="2" customWidth="1"/>
    <col min="9429" max="9429" width="6.28515625" style="2" customWidth="1"/>
    <col min="9430" max="9430" width="4" style="2" customWidth="1"/>
    <col min="9431" max="9431" width="7.28515625" style="2" customWidth="1"/>
    <col min="9432" max="9432" width="7.5703125" style="2" customWidth="1"/>
    <col min="9433" max="9433" width="6" style="2" customWidth="1"/>
    <col min="9434" max="9434" width="4.7109375" style="2" customWidth="1"/>
    <col min="9435" max="9435" width="5.42578125" style="2" customWidth="1"/>
    <col min="9436" max="9436" width="5.7109375" style="2" customWidth="1"/>
    <col min="9437" max="9437" width="5.85546875" style="2" customWidth="1"/>
    <col min="9438" max="9438" width="5.7109375" style="2" customWidth="1"/>
    <col min="9439" max="9449" width="0" style="2" hidden="1" customWidth="1"/>
    <col min="9450" max="9450" width="5.85546875" style="2" customWidth="1"/>
    <col min="9451" max="9451" width="5.7109375" style="2" customWidth="1"/>
    <col min="9452" max="9452" width="5" style="2" customWidth="1"/>
    <col min="9453" max="9453" width="4.140625" style="2" customWidth="1"/>
    <col min="9454" max="9454" width="5.85546875" style="2" customWidth="1"/>
    <col min="9455" max="9455" width="5.7109375" style="2" customWidth="1"/>
    <col min="9456" max="9456" width="4.7109375" style="2" customWidth="1"/>
    <col min="9457" max="9457" width="4.42578125" style="2" customWidth="1"/>
    <col min="9458" max="9461" width="0" style="2" hidden="1" customWidth="1"/>
    <col min="9462" max="9462" width="5.85546875" style="2" customWidth="1"/>
    <col min="9463" max="9463" width="5.42578125" style="2" customWidth="1"/>
    <col min="9464" max="9464" width="5.28515625" style="2" customWidth="1"/>
    <col min="9465" max="9465" width="4.85546875" style="2" customWidth="1"/>
    <col min="9466" max="9477" width="0" style="2" hidden="1" customWidth="1"/>
    <col min="9478" max="9478" width="5.85546875" style="2" customWidth="1"/>
    <col min="9479" max="9479" width="5.42578125" style="2" customWidth="1"/>
    <col min="9480" max="9480" width="5.140625" style="2" customWidth="1"/>
    <col min="9481" max="9481" width="4.140625" style="2" customWidth="1"/>
    <col min="9482" max="9482" width="6.140625" style="2" customWidth="1"/>
    <col min="9483" max="9484" width="5.5703125" style="2" customWidth="1"/>
    <col min="9485" max="9485" width="4.42578125" style="2" customWidth="1"/>
    <col min="9486" max="9497" width="0" style="2" hidden="1" customWidth="1"/>
    <col min="9498" max="9498" width="7.5703125" style="2" customWidth="1"/>
    <col min="9499" max="9499" width="6.42578125" style="2" customWidth="1"/>
    <col min="9500" max="9500" width="5.42578125" style="2" customWidth="1"/>
    <col min="9501" max="9501" width="5.140625" style="2" customWidth="1"/>
    <col min="9502" max="9502" width="5.7109375" style="2" customWidth="1"/>
    <col min="9503" max="9503" width="5.42578125" style="2" customWidth="1"/>
    <col min="9504" max="9504" width="4.5703125" style="2" customWidth="1"/>
    <col min="9505" max="9505" width="5.42578125" style="2" customWidth="1"/>
    <col min="9506" max="9508" width="5.85546875" style="2" customWidth="1"/>
    <col min="9509" max="9509" width="4.42578125" style="2" customWidth="1"/>
    <col min="9510" max="9524" width="0" style="2" hidden="1" customWidth="1"/>
    <col min="9525" max="9670" width="9.140625" style="2"/>
    <col min="9671" max="9671" width="3.140625" style="2" customWidth="1"/>
    <col min="9672" max="9672" width="12.28515625" style="2" customWidth="1"/>
    <col min="9673" max="9673" width="34.85546875" style="2" customWidth="1"/>
    <col min="9674" max="9674" width="8.42578125" style="2" customWidth="1"/>
    <col min="9675" max="9675" width="8.28515625" style="2" customWidth="1"/>
    <col min="9676" max="9676" width="9.42578125" style="2" customWidth="1"/>
    <col min="9677" max="9677" width="8.28515625" style="2" customWidth="1"/>
    <col min="9678" max="9680" width="6.42578125" style="2" customWidth="1"/>
    <col min="9681" max="9681" width="7.140625" style="2" customWidth="1"/>
    <col min="9682" max="9682" width="4.5703125" style="2" customWidth="1"/>
    <col min="9683" max="9683" width="6.7109375" style="2" customWidth="1"/>
    <col min="9684" max="9684" width="6.85546875" style="2" customWidth="1"/>
    <col min="9685" max="9685" width="6.28515625" style="2" customWidth="1"/>
    <col min="9686" max="9686" width="4" style="2" customWidth="1"/>
    <col min="9687" max="9687" width="7.28515625" style="2" customWidth="1"/>
    <col min="9688" max="9688" width="7.5703125" style="2" customWidth="1"/>
    <col min="9689" max="9689" width="6" style="2" customWidth="1"/>
    <col min="9690" max="9690" width="4.7109375" style="2" customWidth="1"/>
    <col min="9691" max="9691" width="5.42578125" style="2" customWidth="1"/>
    <col min="9692" max="9692" width="5.7109375" style="2" customWidth="1"/>
    <col min="9693" max="9693" width="5.85546875" style="2" customWidth="1"/>
    <col min="9694" max="9694" width="5.7109375" style="2" customWidth="1"/>
    <col min="9695" max="9705" width="0" style="2" hidden="1" customWidth="1"/>
    <col min="9706" max="9706" width="5.85546875" style="2" customWidth="1"/>
    <col min="9707" max="9707" width="5.7109375" style="2" customWidth="1"/>
    <col min="9708" max="9708" width="5" style="2" customWidth="1"/>
    <col min="9709" max="9709" width="4.140625" style="2" customWidth="1"/>
    <col min="9710" max="9710" width="5.85546875" style="2" customWidth="1"/>
    <col min="9711" max="9711" width="5.7109375" style="2" customWidth="1"/>
    <col min="9712" max="9712" width="4.7109375" style="2" customWidth="1"/>
    <col min="9713" max="9713" width="4.42578125" style="2" customWidth="1"/>
    <col min="9714" max="9717" width="0" style="2" hidden="1" customWidth="1"/>
    <col min="9718" max="9718" width="5.85546875" style="2" customWidth="1"/>
    <col min="9719" max="9719" width="5.42578125" style="2" customWidth="1"/>
    <col min="9720" max="9720" width="5.28515625" style="2" customWidth="1"/>
    <col min="9721" max="9721" width="4.85546875" style="2" customWidth="1"/>
    <col min="9722" max="9733" width="0" style="2" hidden="1" customWidth="1"/>
    <col min="9734" max="9734" width="5.85546875" style="2" customWidth="1"/>
    <col min="9735" max="9735" width="5.42578125" style="2" customWidth="1"/>
    <col min="9736" max="9736" width="5.140625" style="2" customWidth="1"/>
    <col min="9737" max="9737" width="4.140625" style="2" customWidth="1"/>
    <col min="9738" max="9738" width="6.140625" style="2" customWidth="1"/>
    <col min="9739" max="9740" width="5.5703125" style="2" customWidth="1"/>
    <col min="9741" max="9741" width="4.42578125" style="2" customWidth="1"/>
    <col min="9742" max="9753" width="0" style="2" hidden="1" customWidth="1"/>
    <col min="9754" max="9754" width="7.5703125" style="2" customWidth="1"/>
    <col min="9755" max="9755" width="6.42578125" style="2" customWidth="1"/>
    <col min="9756" max="9756" width="5.42578125" style="2" customWidth="1"/>
    <col min="9757" max="9757" width="5.140625" style="2" customWidth="1"/>
    <col min="9758" max="9758" width="5.7109375" style="2" customWidth="1"/>
    <col min="9759" max="9759" width="5.42578125" style="2" customWidth="1"/>
    <col min="9760" max="9760" width="4.5703125" style="2" customWidth="1"/>
    <col min="9761" max="9761" width="5.42578125" style="2" customWidth="1"/>
    <col min="9762" max="9764" width="5.85546875" style="2" customWidth="1"/>
    <col min="9765" max="9765" width="4.42578125" style="2" customWidth="1"/>
    <col min="9766" max="9780" width="0" style="2" hidden="1" customWidth="1"/>
    <col min="9781" max="9926" width="9.140625" style="2"/>
    <col min="9927" max="9927" width="3.140625" style="2" customWidth="1"/>
    <col min="9928" max="9928" width="12.28515625" style="2" customWidth="1"/>
    <col min="9929" max="9929" width="34.85546875" style="2" customWidth="1"/>
    <col min="9930" max="9930" width="8.42578125" style="2" customWidth="1"/>
    <col min="9931" max="9931" width="8.28515625" style="2" customWidth="1"/>
    <col min="9932" max="9932" width="9.42578125" style="2" customWidth="1"/>
    <col min="9933" max="9933" width="8.28515625" style="2" customWidth="1"/>
    <col min="9934" max="9936" width="6.42578125" style="2" customWidth="1"/>
    <col min="9937" max="9937" width="7.140625" style="2" customWidth="1"/>
    <col min="9938" max="9938" width="4.5703125" style="2" customWidth="1"/>
    <col min="9939" max="9939" width="6.7109375" style="2" customWidth="1"/>
    <col min="9940" max="9940" width="6.85546875" style="2" customWidth="1"/>
    <col min="9941" max="9941" width="6.28515625" style="2" customWidth="1"/>
    <col min="9942" max="9942" width="4" style="2" customWidth="1"/>
    <col min="9943" max="9943" width="7.28515625" style="2" customWidth="1"/>
    <col min="9944" max="9944" width="7.5703125" style="2" customWidth="1"/>
    <col min="9945" max="9945" width="6" style="2" customWidth="1"/>
    <col min="9946" max="9946" width="4.7109375" style="2" customWidth="1"/>
    <col min="9947" max="9947" width="5.42578125" style="2" customWidth="1"/>
    <col min="9948" max="9948" width="5.7109375" style="2" customWidth="1"/>
    <col min="9949" max="9949" width="5.85546875" style="2" customWidth="1"/>
    <col min="9950" max="9950" width="5.7109375" style="2" customWidth="1"/>
    <col min="9951" max="9961" width="0" style="2" hidden="1" customWidth="1"/>
    <col min="9962" max="9962" width="5.85546875" style="2" customWidth="1"/>
    <col min="9963" max="9963" width="5.7109375" style="2" customWidth="1"/>
    <col min="9964" max="9964" width="5" style="2" customWidth="1"/>
    <col min="9965" max="9965" width="4.140625" style="2" customWidth="1"/>
    <col min="9966" max="9966" width="5.85546875" style="2" customWidth="1"/>
    <col min="9967" max="9967" width="5.7109375" style="2" customWidth="1"/>
    <col min="9968" max="9968" width="4.7109375" style="2" customWidth="1"/>
    <col min="9969" max="9969" width="4.42578125" style="2" customWidth="1"/>
    <col min="9970" max="9973" width="0" style="2" hidden="1" customWidth="1"/>
    <col min="9974" max="9974" width="5.85546875" style="2" customWidth="1"/>
    <col min="9975" max="9975" width="5.42578125" style="2" customWidth="1"/>
    <col min="9976" max="9976" width="5.28515625" style="2" customWidth="1"/>
    <col min="9977" max="9977" width="4.85546875" style="2" customWidth="1"/>
    <col min="9978" max="9989" width="0" style="2" hidden="1" customWidth="1"/>
    <col min="9990" max="9990" width="5.85546875" style="2" customWidth="1"/>
    <col min="9991" max="9991" width="5.42578125" style="2" customWidth="1"/>
    <col min="9992" max="9992" width="5.140625" style="2" customWidth="1"/>
    <col min="9993" max="9993" width="4.140625" style="2" customWidth="1"/>
    <col min="9994" max="9994" width="6.140625" style="2" customWidth="1"/>
    <col min="9995" max="9996" width="5.5703125" style="2" customWidth="1"/>
    <col min="9997" max="9997" width="4.42578125" style="2" customWidth="1"/>
    <col min="9998" max="10009" width="0" style="2" hidden="1" customWidth="1"/>
    <col min="10010" max="10010" width="7.5703125" style="2" customWidth="1"/>
    <col min="10011" max="10011" width="6.42578125" style="2" customWidth="1"/>
    <col min="10012" max="10012" width="5.42578125" style="2" customWidth="1"/>
    <col min="10013" max="10013" width="5.140625" style="2" customWidth="1"/>
    <col min="10014" max="10014" width="5.7109375" style="2" customWidth="1"/>
    <col min="10015" max="10015" width="5.42578125" style="2" customWidth="1"/>
    <col min="10016" max="10016" width="4.5703125" style="2" customWidth="1"/>
    <col min="10017" max="10017" width="5.42578125" style="2" customWidth="1"/>
    <col min="10018" max="10020" width="5.85546875" style="2" customWidth="1"/>
    <col min="10021" max="10021" width="4.42578125" style="2" customWidth="1"/>
    <col min="10022" max="10036" width="0" style="2" hidden="1" customWidth="1"/>
    <col min="10037" max="10182" width="9.140625" style="2"/>
    <col min="10183" max="10183" width="3.140625" style="2" customWidth="1"/>
    <col min="10184" max="10184" width="12.28515625" style="2" customWidth="1"/>
    <col min="10185" max="10185" width="34.85546875" style="2" customWidth="1"/>
    <col min="10186" max="10186" width="8.42578125" style="2" customWidth="1"/>
    <col min="10187" max="10187" width="8.28515625" style="2" customWidth="1"/>
    <col min="10188" max="10188" width="9.42578125" style="2" customWidth="1"/>
    <col min="10189" max="10189" width="8.28515625" style="2" customWidth="1"/>
    <col min="10190" max="10192" width="6.42578125" style="2" customWidth="1"/>
    <col min="10193" max="10193" width="7.140625" style="2" customWidth="1"/>
    <col min="10194" max="10194" width="4.5703125" style="2" customWidth="1"/>
    <col min="10195" max="10195" width="6.7109375" style="2" customWidth="1"/>
    <col min="10196" max="10196" width="6.85546875" style="2" customWidth="1"/>
    <col min="10197" max="10197" width="6.28515625" style="2" customWidth="1"/>
    <col min="10198" max="10198" width="4" style="2" customWidth="1"/>
    <col min="10199" max="10199" width="7.28515625" style="2" customWidth="1"/>
    <col min="10200" max="10200" width="7.5703125" style="2" customWidth="1"/>
    <col min="10201" max="10201" width="6" style="2" customWidth="1"/>
    <col min="10202" max="10202" width="4.7109375" style="2" customWidth="1"/>
    <col min="10203" max="10203" width="5.42578125" style="2" customWidth="1"/>
    <col min="10204" max="10204" width="5.7109375" style="2" customWidth="1"/>
    <col min="10205" max="10205" width="5.85546875" style="2" customWidth="1"/>
    <col min="10206" max="10206" width="5.7109375" style="2" customWidth="1"/>
    <col min="10207" max="10217" width="0" style="2" hidden="1" customWidth="1"/>
    <col min="10218" max="10218" width="5.85546875" style="2" customWidth="1"/>
    <col min="10219" max="10219" width="5.7109375" style="2" customWidth="1"/>
    <col min="10220" max="10220" width="5" style="2" customWidth="1"/>
    <col min="10221" max="10221" width="4.140625" style="2" customWidth="1"/>
    <col min="10222" max="10222" width="5.85546875" style="2" customWidth="1"/>
    <col min="10223" max="10223" width="5.7109375" style="2" customWidth="1"/>
    <col min="10224" max="10224" width="4.7109375" style="2" customWidth="1"/>
    <col min="10225" max="10225" width="4.42578125" style="2" customWidth="1"/>
    <col min="10226" max="10229" width="0" style="2" hidden="1" customWidth="1"/>
    <col min="10230" max="10230" width="5.85546875" style="2" customWidth="1"/>
    <col min="10231" max="10231" width="5.42578125" style="2" customWidth="1"/>
    <col min="10232" max="10232" width="5.28515625" style="2" customWidth="1"/>
    <col min="10233" max="10233" width="4.85546875" style="2" customWidth="1"/>
    <col min="10234" max="10245" width="0" style="2" hidden="1" customWidth="1"/>
    <col min="10246" max="10246" width="5.85546875" style="2" customWidth="1"/>
    <col min="10247" max="10247" width="5.42578125" style="2" customWidth="1"/>
    <col min="10248" max="10248" width="5.140625" style="2" customWidth="1"/>
    <col min="10249" max="10249" width="4.140625" style="2" customWidth="1"/>
    <col min="10250" max="10250" width="6.140625" style="2" customWidth="1"/>
    <col min="10251" max="10252" width="5.5703125" style="2" customWidth="1"/>
    <col min="10253" max="10253" width="4.42578125" style="2" customWidth="1"/>
    <col min="10254" max="10265" width="0" style="2" hidden="1" customWidth="1"/>
    <col min="10266" max="10266" width="7.5703125" style="2" customWidth="1"/>
    <col min="10267" max="10267" width="6.42578125" style="2" customWidth="1"/>
    <col min="10268" max="10268" width="5.42578125" style="2" customWidth="1"/>
    <col min="10269" max="10269" width="5.140625" style="2" customWidth="1"/>
    <col min="10270" max="10270" width="5.7109375" style="2" customWidth="1"/>
    <col min="10271" max="10271" width="5.42578125" style="2" customWidth="1"/>
    <col min="10272" max="10272" width="4.5703125" style="2" customWidth="1"/>
    <col min="10273" max="10273" width="5.42578125" style="2" customWidth="1"/>
    <col min="10274" max="10276" width="5.85546875" style="2" customWidth="1"/>
    <col min="10277" max="10277" width="4.42578125" style="2" customWidth="1"/>
    <col min="10278" max="10292" width="0" style="2" hidden="1" customWidth="1"/>
    <col min="10293" max="10438" width="9.140625" style="2"/>
    <col min="10439" max="10439" width="3.140625" style="2" customWidth="1"/>
    <col min="10440" max="10440" width="12.28515625" style="2" customWidth="1"/>
    <col min="10441" max="10441" width="34.85546875" style="2" customWidth="1"/>
    <col min="10442" max="10442" width="8.42578125" style="2" customWidth="1"/>
    <col min="10443" max="10443" width="8.28515625" style="2" customWidth="1"/>
    <col min="10444" max="10444" width="9.42578125" style="2" customWidth="1"/>
    <col min="10445" max="10445" width="8.28515625" style="2" customWidth="1"/>
    <col min="10446" max="10448" width="6.42578125" style="2" customWidth="1"/>
    <col min="10449" max="10449" width="7.140625" style="2" customWidth="1"/>
    <col min="10450" max="10450" width="4.5703125" style="2" customWidth="1"/>
    <col min="10451" max="10451" width="6.7109375" style="2" customWidth="1"/>
    <col min="10452" max="10452" width="6.85546875" style="2" customWidth="1"/>
    <col min="10453" max="10453" width="6.28515625" style="2" customWidth="1"/>
    <col min="10454" max="10454" width="4" style="2" customWidth="1"/>
    <col min="10455" max="10455" width="7.28515625" style="2" customWidth="1"/>
    <col min="10456" max="10456" width="7.5703125" style="2" customWidth="1"/>
    <col min="10457" max="10457" width="6" style="2" customWidth="1"/>
    <col min="10458" max="10458" width="4.7109375" style="2" customWidth="1"/>
    <col min="10459" max="10459" width="5.42578125" style="2" customWidth="1"/>
    <col min="10460" max="10460" width="5.7109375" style="2" customWidth="1"/>
    <col min="10461" max="10461" width="5.85546875" style="2" customWidth="1"/>
    <col min="10462" max="10462" width="5.7109375" style="2" customWidth="1"/>
    <col min="10463" max="10473" width="0" style="2" hidden="1" customWidth="1"/>
    <col min="10474" max="10474" width="5.85546875" style="2" customWidth="1"/>
    <col min="10475" max="10475" width="5.7109375" style="2" customWidth="1"/>
    <col min="10476" max="10476" width="5" style="2" customWidth="1"/>
    <col min="10477" max="10477" width="4.140625" style="2" customWidth="1"/>
    <col min="10478" max="10478" width="5.85546875" style="2" customWidth="1"/>
    <col min="10479" max="10479" width="5.7109375" style="2" customWidth="1"/>
    <col min="10480" max="10480" width="4.7109375" style="2" customWidth="1"/>
    <col min="10481" max="10481" width="4.42578125" style="2" customWidth="1"/>
    <col min="10482" max="10485" width="0" style="2" hidden="1" customWidth="1"/>
    <col min="10486" max="10486" width="5.85546875" style="2" customWidth="1"/>
    <col min="10487" max="10487" width="5.42578125" style="2" customWidth="1"/>
    <col min="10488" max="10488" width="5.28515625" style="2" customWidth="1"/>
    <col min="10489" max="10489" width="4.85546875" style="2" customWidth="1"/>
    <col min="10490" max="10501" width="0" style="2" hidden="1" customWidth="1"/>
    <col min="10502" max="10502" width="5.85546875" style="2" customWidth="1"/>
    <col min="10503" max="10503" width="5.42578125" style="2" customWidth="1"/>
    <col min="10504" max="10504" width="5.140625" style="2" customWidth="1"/>
    <col min="10505" max="10505" width="4.140625" style="2" customWidth="1"/>
    <col min="10506" max="10506" width="6.140625" style="2" customWidth="1"/>
    <col min="10507" max="10508" width="5.5703125" style="2" customWidth="1"/>
    <col min="10509" max="10509" width="4.42578125" style="2" customWidth="1"/>
    <col min="10510" max="10521" width="0" style="2" hidden="1" customWidth="1"/>
    <col min="10522" max="10522" width="7.5703125" style="2" customWidth="1"/>
    <col min="10523" max="10523" width="6.42578125" style="2" customWidth="1"/>
    <col min="10524" max="10524" width="5.42578125" style="2" customWidth="1"/>
    <col min="10525" max="10525" width="5.140625" style="2" customWidth="1"/>
    <col min="10526" max="10526" width="5.7109375" style="2" customWidth="1"/>
    <col min="10527" max="10527" width="5.42578125" style="2" customWidth="1"/>
    <col min="10528" max="10528" width="4.5703125" style="2" customWidth="1"/>
    <col min="10529" max="10529" width="5.42578125" style="2" customWidth="1"/>
    <col min="10530" max="10532" width="5.85546875" style="2" customWidth="1"/>
    <col min="10533" max="10533" width="4.42578125" style="2" customWidth="1"/>
    <col min="10534" max="10548" width="0" style="2" hidden="1" customWidth="1"/>
    <col min="10549" max="10694" width="9.140625" style="2"/>
    <col min="10695" max="10695" width="3.140625" style="2" customWidth="1"/>
    <col min="10696" max="10696" width="12.28515625" style="2" customWidth="1"/>
    <col min="10697" max="10697" width="34.85546875" style="2" customWidth="1"/>
    <col min="10698" max="10698" width="8.42578125" style="2" customWidth="1"/>
    <col min="10699" max="10699" width="8.28515625" style="2" customWidth="1"/>
    <col min="10700" max="10700" width="9.42578125" style="2" customWidth="1"/>
    <col min="10701" max="10701" width="8.28515625" style="2" customWidth="1"/>
    <col min="10702" max="10704" width="6.42578125" style="2" customWidth="1"/>
    <col min="10705" max="10705" width="7.140625" style="2" customWidth="1"/>
    <col min="10706" max="10706" width="4.5703125" style="2" customWidth="1"/>
    <col min="10707" max="10707" width="6.7109375" style="2" customWidth="1"/>
    <col min="10708" max="10708" width="6.85546875" style="2" customWidth="1"/>
    <col min="10709" max="10709" width="6.28515625" style="2" customWidth="1"/>
    <col min="10710" max="10710" width="4" style="2" customWidth="1"/>
    <col min="10711" max="10711" width="7.28515625" style="2" customWidth="1"/>
    <col min="10712" max="10712" width="7.5703125" style="2" customWidth="1"/>
    <col min="10713" max="10713" width="6" style="2" customWidth="1"/>
    <col min="10714" max="10714" width="4.7109375" style="2" customWidth="1"/>
    <col min="10715" max="10715" width="5.42578125" style="2" customWidth="1"/>
    <col min="10716" max="10716" width="5.7109375" style="2" customWidth="1"/>
    <col min="10717" max="10717" width="5.85546875" style="2" customWidth="1"/>
    <col min="10718" max="10718" width="5.7109375" style="2" customWidth="1"/>
    <col min="10719" max="10729" width="0" style="2" hidden="1" customWidth="1"/>
    <col min="10730" max="10730" width="5.85546875" style="2" customWidth="1"/>
    <col min="10731" max="10731" width="5.7109375" style="2" customWidth="1"/>
    <col min="10732" max="10732" width="5" style="2" customWidth="1"/>
    <col min="10733" max="10733" width="4.140625" style="2" customWidth="1"/>
    <col min="10734" max="10734" width="5.85546875" style="2" customWidth="1"/>
    <col min="10735" max="10735" width="5.7109375" style="2" customWidth="1"/>
    <col min="10736" max="10736" width="4.7109375" style="2" customWidth="1"/>
    <col min="10737" max="10737" width="4.42578125" style="2" customWidth="1"/>
    <col min="10738" max="10741" width="0" style="2" hidden="1" customWidth="1"/>
    <col min="10742" max="10742" width="5.85546875" style="2" customWidth="1"/>
    <col min="10743" max="10743" width="5.42578125" style="2" customWidth="1"/>
    <col min="10744" max="10744" width="5.28515625" style="2" customWidth="1"/>
    <col min="10745" max="10745" width="4.85546875" style="2" customWidth="1"/>
    <col min="10746" max="10757" width="0" style="2" hidden="1" customWidth="1"/>
    <col min="10758" max="10758" width="5.85546875" style="2" customWidth="1"/>
    <col min="10759" max="10759" width="5.42578125" style="2" customWidth="1"/>
    <col min="10760" max="10760" width="5.140625" style="2" customWidth="1"/>
    <col min="10761" max="10761" width="4.140625" style="2" customWidth="1"/>
    <col min="10762" max="10762" width="6.140625" style="2" customWidth="1"/>
    <col min="10763" max="10764" width="5.5703125" style="2" customWidth="1"/>
    <col min="10765" max="10765" width="4.42578125" style="2" customWidth="1"/>
    <col min="10766" max="10777" width="0" style="2" hidden="1" customWidth="1"/>
    <col min="10778" max="10778" width="7.5703125" style="2" customWidth="1"/>
    <col min="10779" max="10779" width="6.42578125" style="2" customWidth="1"/>
    <col min="10780" max="10780" width="5.42578125" style="2" customWidth="1"/>
    <col min="10781" max="10781" width="5.140625" style="2" customWidth="1"/>
    <col min="10782" max="10782" width="5.7109375" style="2" customWidth="1"/>
    <col min="10783" max="10783" width="5.42578125" style="2" customWidth="1"/>
    <col min="10784" max="10784" width="4.5703125" style="2" customWidth="1"/>
    <col min="10785" max="10785" width="5.42578125" style="2" customWidth="1"/>
    <col min="10786" max="10788" width="5.85546875" style="2" customWidth="1"/>
    <col min="10789" max="10789" width="4.42578125" style="2" customWidth="1"/>
    <col min="10790" max="10804" width="0" style="2" hidden="1" customWidth="1"/>
    <col min="10805" max="10950" width="9.140625" style="2"/>
    <col min="10951" max="10951" width="3.140625" style="2" customWidth="1"/>
    <col min="10952" max="10952" width="12.28515625" style="2" customWidth="1"/>
    <col min="10953" max="10953" width="34.85546875" style="2" customWidth="1"/>
    <col min="10954" max="10954" width="8.42578125" style="2" customWidth="1"/>
    <col min="10955" max="10955" width="8.28515625" style="2" customWidth="1"/>
    <col min="10956" max="10956" width="9.42578125" style="2" customWidth="1"/>
    <col min="10957" max="10957" width="8.28515625" style="2" customWidth="1"/>
    <col min="10958" max="10960" width="6.42578125" style="2" customWidth="1"/>
    <col min="10961" max="10961" width="7.140625" style="2" customWidth="1"/>
    <col min="10962" max="10962" width="4.5703125" style="2" customWidth="1"/>
    <col min="10963" max="10963" width="6.7109375" style="2" customWidth="1"/>
    <col min="10964" max="10964" width="6.85546875" style="2" customWidth="1"/>
    <col min="10965" max="10965" width="6.28515625" style="2" customWidth="1"/>
    <col min="10966" max="10966" width="4" style="2" customWidth="1"/>
    <col min="10967" max="10967" width="7.28515625" style="2" customWidth="1"/>
    <col min="10968" max="10968" width="7.5703125" style="2" customWidth="1"/>
    <col min="10969" max="10969" width="6" style="2" customWidth="1"/>
    <col min="10970" max="10970" width="4.7109375" style="2" customWidth="1"/>
    <col min="10971" max="10971" width="5.42578125" style="2" customWidth="1"/>
    <col min="10972" max="10972" width="5.7109375" style="2" customWidth="1"/>
    <col min="10973" max="10973" width="5.85546875" style="2" customWidth="1"/>
    <col min="10974" max="10974" width="5.7109375" style="2" customWidth="1"/>
    <col min="10975" max="10985" width="0" style="2" hidden="1" customWidth="1"/>
    <col min="10986" max="10986" width="5.85546875" style="2" customWidth="1"/>
    <col min="10987" max="10987" width="5.7109375" style="2" customWidth="1"/>
    <col min="10988" max="10988" width="5" style="2" customWidth="1"/>
    <col min="10989" max="10989" width="4.140625" style="2" customWidth="1"/>
    <col min="10990" max="10990" width="5.85546875" style="2" customWidth="1"/>
    <col min="10991" max="10991" width="5.7109375" style="2" customWidth="1"/>
    <col min="10992" max="10992" width="4.7109375" style="2" customWidth="1"/>
    <col min="10993" max="10993" width="4.42578125" style="2" customWidth="1"/>
    <col min="10994" max="10997" width="0" style="2" hidden="1" customWidth="1"/>
    <col min="10998" max="10998" width="5.85546875" style="2" customWidth="1"/>
    <col min="10999" max="10999" width="5.42578125" style="2" customWidth="1"/>
    <col min="11000" max="11000" width="5.28515625" style="2" customWidth="1"/>
    <col min="11001" max="11001" width="4.85546875" style="2" customWidth="1"/>
    <col min="11002" max="11013" width="0" style="2" hidden="1" customWidth="1"/>
    <col min="11014" max="11014" width="5.85546875" style="2" customWidth="1"/>
    <col min="11015" max="11015" width="5.42578125" style="2" customWidth="1"/>
    <col min="11016" max="11016" width="5.140625" style="2" customWidth="1"/>
    <col min="11017" max="11017" width="4.140625" style="2" customWidth="1"/>
    <col min="11018" max="11018" width="6.140625" style="2" customWidth="1"/>
    <col min="11019" max="11020" width="5.5703125" style="2" customWidth="1"/>
    <col min="11021" max="11021" width="4.42578125" style="2" customWidth="1"/>
    <col min="11022" max="11033" width="0" style="2" hidden="1" customWidth="1"/>
    <col min="11034" max="11034" width="7.5703125" style="2" customWidth="1"/>
    <col min="11035" max="11035" width="6.42578125" style="2" customWidth="1"/>
    <col min="11036" max="11036" width="5.42578125" style="2" customWidth="1"/>
    <col min="11037" max="11037" width="5.140625" style="2" customWidth="1"/>
    <col min="11038" max="11038" width="5.7109375" style="2" customWidth="1"/>
    <col min="11039" max="11039" width="5.42578125" style="2" customWidth="1"/>
    <col min="11040" max="11040" width="4.5703125" style="2" customWidth="1"/>
    <col min="11041" max="11041" width="5.42578125" style="2" customWidth="1"/>
    <col min="11042" max="11044" width="5.85546875" style="2" customWidth="1"/>
    <col min="11045" max="11045" width="4.42578125" style="2" customWidth="1"/>
    <col min="11046" max="11060" width="0" style="2" hidden="1" customWidth="1"/>
    <col min="11061" max="11206" width="9.140625" style="2"/>
    <col min="11207" max="11207" width="3.140625" style="2" customWidth="1"/>
    <col min="11208" max="11208" width="12.28515625" style="2" customWidth="1"/>
    <col min="11209" max="11209" width="34.85546875" style="2" customWidth="1"/>
    <col min="11210" max="11210" width="8.42578125" style="2" customWidth="1"/>
    <col min="11211" max="11211" width="8.28515625" style="2" customWidth="1"/>
    <col min="11212" max="11212" width="9.42578125" style="2" customWidth="1"/>
    <col min="11213" max="11213" width="8.28515625" style="2" customWidth="1"/>
    <col min="11214" max="11216" width="6.42578125" style="2" customWidth="1"/>
    <col min="11217" max="11217" width="7.140625" style="2" customWidth="1"/>
    <col min="11218" max="11218" width="4.5703125" style="2" customWidth="1"/>
    <col min="11219" max="11219" width="6.7109375" style="2" customWidth="1"/>
    <col min="11220" max="11220" width="6.85546875" style="2" customWidth="1"/>
    <col min="11221" max="11221" width="6.28515625" style="2" customWidth="1"/>
    <col min="11222" max="11222" width="4" style="2" customWidth="1"/>
    <col min="11223" max="11223" width="7.28515625" style="2" customWidth="1"/>
    <col min="11224" max="11224" width="7.5703125" style="2" customWidth="1"/>
    <col min="11225" max="11225" width="6" style="2" customWidth="1"/>
    <col min="11226" max="11226" width="4.7109375" style="2" customWidth="1"/>
    <col min="11227" max="11227" width="5.42578125" style="2" customWidth="1"/>
    <col min="11228" max="11228" width="5.7109375" style="2" customWidth="1"/>
    <col min="11229" max="11229" width="5.85546875" style="2" customWidth="1"/>
    <col min="11230" max="11230" width="5.7109375" style="2" customWidth="1"/>
    <col min="11231" max="11241" width="0" style="2" hidden="1" customWidth="1"/>
    <col min="11242" max="11242" width="5.85546875" style="2" customWidth="1"/>
    <col min="11243" max="11243" width="5.7109375" style="2" customWidth="1"/>
    <col min="11244" max="11244" width="5" style="2" customWidth="1"/>
    <col min="11245" max="11245" width="4.140625" style="2" customWidth="1"/>
    <col min="11246" max="11246" width="5.85546875" style="2" customWidth="1"/>
    <col min="11247" max="11247" width="5.7109375" style="2" customWidth="1"/>
    <col min="11248" max="11248" width="4.7109375" style="2" customWidth="1"/>
    <col min="11249" max="11249" width="4.42578125" style="2" customWidth="1"/>
    <col min="11250" max="11253" width="0" style="2" hidden="1" customWidth="1"/>
    <col min="11254" max="11254" width="5.85546875" style="2" customWidth="1"/>
    <col min="11255" max="11255" width="5.42578125" style="2" customWidth="1"/>
    <col min="11256" max="11256" width="5.28515625" style="2" customWidth="1"/>
    <col min="11257" max="11257" width="4.85546875" style="2" customWidth="1"/>
    <col min="11258" max="11269" width="0" style="2" hidden="1" customWidth="1"/>
    <col min="11270" max="11270" width="5.85546875" style="2" customWidth="1"/>
    <col min="11271" max="11271" width="5.42578125" style="2" customWidth="1"/>
    <col min="11272" max="11272" width="5.140625" style="2" customWidth="1"/>
    <col min="11273" max="11273" width="4.140625" style="2" customWidth="1"/>
    <col min="11274" max="11274" width="6.140625" style="2" customWidth="1"/>
    <col min="11275" max="11276" width="5.5703125" style="2" customWidth="1"/>
    <col min="11277" max="11277" width="4.42578125" style="2" customWidth="1"/>
    <col min="11278" max="11289" width="0" style="2" hidden="1" customWidth="1"/>
    <col min="11290" max="11290" width="7.5703125" style="2" customWidth="1"/>
    <col min="11291" max="11291" width="6.42578125" style="2" customWidth="1"/>
    <col min="11292" max="11292" width="5.42578125" style="2" customWidth="1"/>
    <col min="11293" max="11293" width="5.140625" style="2" customWidth="1"/>
    <col min="11294" max="11294" width="5.7109375" style="2" customWidth="1"/>
    <col min="11295" max="11295" width="5.42578125" style="2" customWidth="1"/>
    <col min="11296" max="11296" width="4.5703125" style="2" customWidth="1"/>
    <col min="11297" max="11297" width="5.42578125" style="2" customWidth="1"/>
    <col min="11298" max="11300" width="5.85546875" style="2" customWidth="1"/>
    <col min="11301" max="11301" width="4.42578125" style="2" customWidth="1"/>
    <col min="11302" max="11316" width="0" style="2" hidden="1" customWidth="1"/>
    <col min="11317" max="11462" width="9.140625" style="2"/>
    <col min="11463" max="11463" width="3.140625" style="2" customWidth="1"/>
    <col min="11464" max="11464" width="12.28515625" style="2" customWidth="1"/>
    <col min="11465" max="11465" width="34.85546875" style="2" customWidth="1"/>
    <col min="11466" max="11466" width="8.42578125" style="2" customWidth="1"/>
    <col min="11467" max="11467" width="8.28515625" style="2" customWidth="1"/>
    <col min="11468" max="11468" width="9.42578125" style="2" customWidth="1"/>
    <col min="11469" max="11469" width="8.28515625" style="2" customWidth="1"/>
    <col min="11470" max="11472" width="6.42578125" style="2" customWidth="1"/>
    <col min="11473" max="11473" width="7.140625" style="2" customWidth="1"/>
    <col min="11474" max="11474" width="4.5703125" style="2" customWidth="1"/>
    <col min="11475" max="11475" width="6.7109375" style="2" customWidth="1"/>
    <col min="11476" max="11476" width="6.85546875" style="2" customWidth="1"/>
    <col min="11477" max="11477" width="6.28515625" style="2" customWidth="1"/>
    <col min="11478" max="11478" width="4" style="2" customWidth="1"/>
    <col min="11479" max="11479" width="7.28515625" style="2" customWidth="1"/>
    <col min="11480" max="11480" width="7.5703125" style="2" customWidth="1"/>
    <col min="11481" max="11481" width="6" style="2" customWidth="1"/>
    <col min="11482" max="11482" width="4.7109375" style="2" customWidth="1"/>
    <col min="11483" max="11483" width="5.42578125" style="2" customWidth="1"/>
    <col min="11484" max="11484" width="5.7109375" style="2" customWidth="1"/>
    <col min="11485" max="11485" width="5.85546875" style="2" customWidth="1"/>
    <col min="11486" max="11486" width="5.7109375" style="2" customWidth="1"/>
    <col min="11487" max="11497" width="0" style="2" hidden="1" customWidth="1"/>
    <col min="11498" max="11498" width="5.85546875" style="2" customWidth="1"/>
    <col min="11499" max="11499" width="5.7109375" style="2" customWidth="1"/>
    <col min="11500" max="11500" width="5" style="2" customWidth="1"/>
    <col min="11501" max="11501" width="4.140625" style="2" customWidth="1"/>
    <col min="11502" max="11502" width="5.85546875" style="2" customWidth="1"/>
    <col min="11503" max="11503" width="5.7109375" style="2" customWidth="1"/>
    <col min="11504" max="11504" width="4.7109375" style="2" customWidth="1"/>
    <col min="11505" max="11505" width="4.42578125" style="2" customWidth="1"/>
    <col min="11506" max="11509" width="0" style="2" hidden="1" customWidth="1"/>
    <col min="11510" max="11510" width="5.85546875" style="2" customWidth="1"/>
    <col min="11511" max="11511" width="5.42578125" style="2" customWidth="1"/>
    <col min="11512" max="11512" width="5.28515625" style="2" customWidth="1"/>
    <col min="11513" max="11513" width="4.85546875" style="2" customWidth="1"/>
    <col min="11514" max="11525" width="0" style="2" hidden="1" customWidth="1"/>
    <col min="11526" max="11526" width="5.85546875" style="2" customWidth="1"/>
    <col min="11527" max="11527" width="5.42578125" style="2" customWidth="1"/>
    <col min="11528" max="11528" width="5.140625" style="2" customWidth="1"/>
    <col min="11529" max="11529" width="4.140625" style="2" customWidth="1"/>
    <col min="11530" max="11530" width="6.140625" style="2" customWidth="1"/>
    <col min="11531" max="11532" width="5.5703125" style="2" customWidth="1"/>
    <col min="11533" max="11533" width="4.42578125" style="2" customWidth="1"/>
    <col min="11534" max="11545" width="0" style="2" hidden="1" customWidth="1"/>
    <col min="11546" max="11546" width="7.5703125" style="2" customWidth="1"/>
    <col min="11547" max="11547" width="6.42578125" style="2" customWidth="1"/>
    <col min="11548" max="11548" width="5.42578125" style="2" customWidth="1"/>
    <col min="11549" max="11549" width="5.140625" style="2" customWidth="1"/>
    <col min="11550" max="11550" width="5.7109375" style="2" customWidth="1"/>
    <col min="11551" max="11551" width="5.42578125" style="2" customWidth="1"/>
    <col min="11552" max="11552" width="4.5703125" style="2" customWidth="1"/>
    <col min="11553" max="11553" width="5.42578125" style="2" customWidth="1"/>
    <col min="11554" max="11556" width="5.85546875" style="2" customWidth="1"/>
    <col min="11557" max="11557" width="4.42578125" style="2" customWidth="1"/>
    <col min="11558" max="11572" width="0" style="2" hidden="1" customWidth="1"/>
    <col min="11573" max="11718" width="9.140625" style="2"/>
    <col min="11719" max="11719" width="3.140625" style="2" customWidth="1"/>
    <col min="11720" max="11720" width="12.28515625" style="2" customWidth="1"/>
    <col min="11721" max="11721" width="34.85546875" style="2" customWidth="1"/>
    <col min="11722" max="11722" width="8.42578125" style="2" customWidth="1"/>
    <col min="11723" max="11723" width="8.28515625" style="2" customWidth="1"/>
    <col min="11724" max="11724" width="9.42578125" style="2" customWidth="1"/>
    <col min="11725" max="11725" width="8.28515625" style="2" customWidth="1"/>
    <col min="11726" max="11728" width="6.42578125" style="2" customWidth="1"/>
    <col min="11729" max="11729" width="7.140625" style="2" customWidth="1"/>
    <col min="11730" max="11730" width="4.5703125" style="2" customWidth="1"/>
    <col min="11731" max="11731" width="6.7109375" style="2" customWidth="1"/>
    <col min="11732" max="11732" width="6.85546875" style="2" customWidth="1"/>
    <col min="11733" max="11733" width="6.28515625" style="2" customWidth="1"/>
    <col min="11734" max="11734" width="4" style="2" customWidth="1"/>
    <col min="11735" max="11735" width="7.28515625" style="2" customWidth="1"/>
    <col min="11736" max="11736" width="7.5703125" style="2" customWidth="1"/>
    <col min="11737" max="11737" width="6" style="2" customWidth="1"/>
    <col min="11738" max="11738" width="4.7109375" style="2" customWidth="1"/>
    <col min="11739" max="11739" width="5.42578125" style="2" customWidth="1"/>
    <col min="11740" max="11740" width="5.7109375" style="2" customWidth="1"/>
    <col min="11741" max="11741" width="5.85546875" style="2" customWidth="1"/>
    <col min="11742" max="11742" width="5.7109375" style="2" customWidth="1"/>
    <col min="11743" max="11753" width="0" style="2" hidden="1" customWidth="1"/>
    <col min="11754" max="11754" width="5.85546875" style="2" customWidth="1"/>
    <col min="11755" max="11755" width="5.7109375" style="2" customWidth="1"/>
    <col min="11756" max="11756" width="5" style="2" customWidth="1"/>
    <col min="11757" max="11757" width="4.140625" style="2" customWidth="1"/>
    <col min="11758" max="11758" width="5.85546875" style="2" customWidth="1"/>
    <col min="11759" max="11759" width="5.7109375" style="2" customWidth="1"/>
    <col min="11760" max="11760" width="4.7109375" style="2" customWidth="1"/>
    <col min="11761" max="11761" width="4.42578125" style="2" customWidth="1"/>
    <col min="11762" max="11765" width="0" style="2" hidden="1" customWidth="1"/>
    <col min="11766" max="11766" width="5.85546875" style="2" customWidth="1"/>
    <col min="11767" max="11767" width="5.42578125" style="2" customWidth="1"/>
    <col min="11768" max="11768" width="5.28515625" style="2" customWidth="1"/>
    <col min="11769" max="11769" width="4.85546875" style="2" customWidth="1"/>
    <col min="11770" max="11781" width="0" style="2" hidden="1" customWidth="1"/>
    <col min="11782" max="11782" width="5.85546875" style="2" customWidth="1"/>
    <col min="11783" max="11783" width="5.42578125" style="2" customWidth="1"/>
    <col min="11784" max="11784" width="5.140625" style="2" customWidth="1"/>
    <col min="11785" max="11785" width="4.140625" style="2" customWidth="1"/>
    <col min="11786" max="11786" width="6.140625" style="2" customWidth="1"/>
    <col min="11787" max="11788" width="5.5703125" style="2" customWidth="1"/>
    <col min="11789" max="11789" width="4.42578125" style="2" customWidth="1"/>
    <col min="11790" max="11801" width="0" style="2" hidden="1" customWidth="1"/>
    <col min="11802" max="11802" width="7.5703125" style="2" customWidth="1"/>
    <col min="11803" max="11803" width="6.42578125" style="2" customWidth="1"/>
    <col min="11804" max="11804" width="5.42578125" style="2" customWidth="1"/>
    <col min="11805" max="11805" width="5.140625" style="2" customWidth="1"/>
    <col min="11806" max="11806" width="5.7109375" style="2" customWidth="1"/>
    <col min="11807" max="11807" width="5.42578125" style="2" customWidth="1"/>
    <col min="11808" max="11808" width="4.5703125" style="2" customWidth="1"/>
    <col min="11809" max="11809" width="5.42578125" style="2" customWidth="1"/>
    <col min="11810" max="11812" width="5.85546875" style="2" customWidth="1"/>
    <col min="11813" max="11813" width="4.42578125" style="2" customWidth="1"/>
    <col min="11814" max="11828" width="0" style="2" hidden="1" customWidth="1"/>
    <col min="11829" max="11974" width="9.140625" style="2"/>
    <col min="11975" max="11975" width="3.140625" style="2" customWidth="1"/>
    <col min="11976" max="11976" width="12.28515625" style="2" customWidth="1"/>
    <col min="11977" max="11977" width="34.85546875" style="2" customWidth="1"/>
    <col min="11978" max="11978" width="8.42578125" style="2" customWidth="1"/>
    <col min="11979" max="11979" width="8.28515625" style="2" customWidth="1"/>
    <col min="11980" max="11980" width="9.42578125" style="2" customWidth="1"/>
    <col min="11981" max="11981" width="8.28515625" style="2" customWidth="1"/>
    <col min="11982" max="11984" width="6.42578125" style="2" customWidth="1"/>
    <col min="11985" max="11985" width="7.140625" style="2" customWidth="1"/>
    <col min="11986" max="11986" width="4.5703125" style="2" customWidth="1"/>
    <col min="11987" max="11987" width="6.7109375" style="2" customWidth="1"/>
    <col min="11988" max="11988" width="6.85546875" style="2" customWidth="1"/>
    <col min="11989" max="11989" width="6.28515625" style="2" customWidth="1"/>
    <col min="11990" max="11990" width="4" style="2" customWidth="1"/>
    <col min="11991" max="11991" width="7.28515625" style="2" customWidth="1"/>
    <col min="11992" max="11992" width="7.5703125" style="2" customWidth="1"/>
    <col min="11993" max="11993" width="6" style="2" customWidth="1"/>
    <col min="11994" max="11994" width="4.7109375" style="2" customWidth="1"/>
    <col min="11995" max="11995" width="5.42578125" style="2" customWidth="1"/>
    <col min="11996" max="11996" width="5.7109375" style="2" customWidth="1"/>
    <col min="11997" max="11997" width="5.85546875" style="2" customWidth="1"/>
    <col min="11998" max="11998" width="5.7109375" style="2" customWidth="1"/>
    <col min="11999" max="12009" width="0" style="2" hidden="1" customWidth="1"/>
    <col min="12010" max="12010" width="5.85546875" style="2" customWidth="1"/>
    <col min="12011" max="12011" width="5.7109375" style="2" customWidth="1"/>
    <col min="12012" max="12012" width="5" style="2" customWidth="1"/>
    <col min="12013" max="12013" width="4.140625" style="2" customWidth="1"/>
    <col min="12014" max="12014" width="5.85546875" style="2" customWidth="1"/>
    <col min="12015" max="12015" width="5.7109375" style="2" customWidth="1"/>
    <col min="12016" max="12016" width="4.7109375" style="2" customWidth="1"/>
    <col min="12017" max="12017" width="4.42578125" style="2" customWidth="1"/>
    <col min="12018" max="12021" width="0" style="2" hidden="1" customWidth="1"/>
    <col min="12022" max="12022" width="5.85546875" style="2" customWidth="1"/>
    <col min="12023" max="12023" width="5.42578125" style="2" customWidth="1"/>
    <col min="12024" max="12024" width="5.28515625" style="2" customWidth="1"/>
    <col min="12025" max="12025" width="4.85546875" style="2" customWidth="1"/>
    <col min="12026" max="12037" width="0" style="2" hidden="1" customWidth="1"/>
    <col min="12038" max="12038" width="5.85546875" style="2" customWidth="1"/>
    <col min="12039" max="12039" width="5.42578125" style="2" customWidth="1"/>
    <col min="12040" max="12040" width="5.140625" style="2" customWidth="1"/>
    <col min="12041" max="12041" width="4.140625" style="2" customWidth="1"/>
    <col min="12042" max="12042" width="6.140625" style="2" customWidth="1"/>
    <col min="12043" max="12044" width="5.5703125" style="2" customWidth="1"/>
    <col min="12045" max="12045" width="4.42578125" style="2" customWidth="1"/>
    <col min="12046" max="12057" width="0" style="2" hidden="1" customWidth="1"/>
    <col min="12058" max="12058" width="7.5703125" style="2" customWidth="1"/>
    <col min="12059" max="12059" width="6.42578125" style="2" customWidth="1"/>
    <col min="12060" max="12060" width="5.42578125" style="2" customWidth="1"/>
    <col min="12061" max="12061" width="5.140625" style="2" customWidth="1"/>
    <col min="12062" max="12062" width="5.7109375" style="2" customWidth="1"/>
    <col min="12063" max="12063" width="5.42578125" style="2" customWidth="1"/>
    <col min="12064" max="12064" width="4.5703125" style="2" customWidth="1"/>
    <col min="12065" max="12065" width="5.42578125" style="2" customWidth="1"/>
    <col min="12066" max="12068" width="5.85546875" style="2" customWidth="1"/>
    <col min="12069" max="12069" width="4.42578125" style="2" customWidth="1"/>
    <col min="12070" max="12084" width="0" style="2" hidden="1" customWidth="1"/>
    <col min="12085" max="12230" width="9.140625" style="2"/>
    <col min="12231" max="12231" width="3.140625" style="2" customWidth="1"/>
    <col min="12232" max="12232" width="12.28515625" style="2" customWidth="1"/>
    <col min="12233" max="12233" width="34.85546875" style="2" customWidth="1"/>
    <col min="12234" max="12234" width="8.42578125" style="2" customWidth="1"/>
    <col min="12235" max="12235" width="8.28515625" style="2" customWidth="1"/>
    <col min="12236" max="12236" width="9.42578125" style="2" customWidth="1"/>
    <col min="12237" max="12237" width="8.28515625" style="2" customWidth="1"/>
    <col min="12238" max="12240" width="6.42578125" style="2" customWidth="1"/>
    <col min="12241" max="12241" width="7.140625" style="2" customWidth="1"/>
    <col min="12242" max="12242" width="4.5703125" style="2" customWidth="1"/>
    <col min="12243" max="12243" width="6.7109375" style="2" customWidth="1"/>
    <col min="12244" max="12244" width="6.85546875" style="2" customWidth="1"/>
    <col min="12245" max="12245" width="6.28515625" style="2" customWidth="1"/>
    <col min="12246" max="12246" width="4" style="2" customWidth="1"/>
    <col min="12247" max="12247" width="7.28515625" style="2" customWidth="1"/>
    <col min="12248" max="12248" width="7.5703125" style="2" customWidth="1"/>
    <col min="12249" max="12249" width="6" style="2" customWidth="1"/>
    <col min="12250" max="12250" width="4.7109375" style="2" customWidth="1"/>
    <col min="12251" max="12251" width="5.42578125" style="2" customWidth="1"/>
    <col min="12252" max="12252" width="5.7109375" style="2" customWidth="1"/>
    <col min="12253" max="12253" width="5.85546875" style="2" customWidth="1"/>
    <col min="12254" max="12254" width="5.7109375" style="2" customWidth="1"/>
    <col min="12255" max="12265" width="0" style="2" hidden="1" customWidth="1"/>
    <col min="12266" max="12266" width="5.85546875" style="2" customWidth="1"/>
    <col min="12267" max="12267" width="5.7109375" style="2" customWidth="1"/>
    <col min="12268" max="12268" width="5" style="2" customWidth="1"/>
    <col min="12269" max="12269" width="4.140625" style="2" customWidth="1"/>
    <col min="12270" max="12270" width="5.85546875" style="2" customWidth="1"/>
    <col min="12271" max="12271" width="5.7109375" style="2" customWidth="1"/>
    <col min="12272" max="12272" width="4.7109375" style="2" customWidth="1"/>
    <col min="12273" max="12273" width="4.42578125" style="2" customWidth="1"/>
    <col min="12274" max="12277" width="0" style="2" hidden="1" customWidth="1"/>
    <col min="12278" max="12278" width="5.85546875" style="2" customWidth="1"/>
    <col min="12279" max="12279" width="5.42578125" style="2" customWidth="1"/>
    <col min="12280" max="12280" width="5.28515625" style="2" customWidth="1"/>
    <col min="12281" max="12281" width="4.85546875" style="2" customWidth="1"/>
    <col min="12282" max="12293" width="0" style="2" hidden="1" customWidth="1"/>
    <col min="12294" max="12294" width="5.85546875" style="2" customWidth="1"/>
    <col min="12295" max="12295" width="5.42578125" style="2" customWidth="1"/>
    <col min="12296" max="12296" width="5.140625" style="2" customWidth="1"/>
    <col min="12297" max="12297" width="4.140625" style="2" customWidth="1"/>
    <col min="12298" max="12298" width="6.140625" style="2" customWidth="1"/>
    <col min="12299" max="12300" width="5.5703125" style="2" customWidth="1"/>
    <col min="12301" max="12301" width="4.42578125" style="2" customWidth="1"/>
    <col min="12302" max="12313" width="0" style="2" hidden="1" customWidth="1"/>
    <col min="12314" max="12314" width="7.5703125" style="2" customWidth="1"/>
    <col min="12315" max="12315" width="6.42578125" style="2" customWidth="1"/>
    <col min="12316" max="12316" width="5.42578125" style="2" customWidth="1"/>
    <col min="12317" max="12317" width="5.140625" style="2" customWidth="1"/>
    <col min="12318" max="12318" width="5.7109375" style="2" customWidth="1"/>
    <col min="12319" max="12319" width="5.42578125" style="2" customWidth="1"/>
    <col min="12320" max="12320" width="4.5703125" style="2" customWidth="1"/>
    <col min="12321" max="12321" width="5.42578125" style="2" customWidth="1"/>
    <col min="12322" max="12324" width="5.85546875" style="2" customWidth="1"/>
    <col min="12325" max="12325" width="4.42578125" style="2" customWidth="1"/>
    <col min="12326" max="12340" width="0" style="2" hidden="1" customWidth="1"/>
    <col min="12341" max="12486" width="9.140625" style="2"/>
    <col min="12487" max="12487" width="3.140625" style="2" customWidth="1"/>
    <col min="12488" max="12488" width="12.28515625" style="2" customWidth="1"/>
    <col min="12489" max="12489" width="34.85546875" style="2" customWidth="1"/>
    <col min="12490" max="12490" width="8.42578125" style="2" customWidth="1"/>
    <col min="12491" max="12491" width="8.28515625" style="2" customWidth="1"/>
    <col min="12492" max="12492" width="9.42578125" style="2" customWidth="1"/>
    <col min="12493" max="12493" width="8.28515625" style="2" customWidth="1"/>
    <col min="12494" max="12496" width="6.42578125" style="2" customWidth="1"/>
    <col min="12497" max="12497" width="7.140625" style="2" customWidth="1"/>
    <col min="12498" max="12498" width="4.5703125" style="2" customWidth="1"/>
    <col min="12499" max="12499" width="6.7109375" style="2" customWidth="1"/>
    <col min="12500" max="12500" width="6.85546875" style="2" customWidth="1"/>
    <col min="12501" max="12501" width="6.28515625" style="2" customWidth="1"/>
    <col min="12502" max="12502" width="4" style="2" customWidth="1"/>
    <col min="12503" max="12503" width="7.28515625" style="2" customWidth="1"/>
    <col min="12504" max="12504" width="7.5703125" style="2" customWidth="1"/>
    <col min="12505" max="12505" width="6" style="2" customWidth="1"/>
    <col min="12506" max="12506" width="4.7109375" style="2" customWidth="1"/>
    <col min="12507" max="12507" width="5.42578125" style="2" customWidth="1"/>
    <col min="12508" max="12508" width="5.7109375" style="2" customWidth="1"/>
    <col min="12509" max="12509" width="5.85546875" style="2" customWidth="1"/>
    <col min="12510" max="12510" width="5.7109375" style="2" customWidth="1"/>
    <col min="12511" max="12521" width="0" style="2" hidden="1" customWidth="1"/>
    <col min="12522" max="12522" width="5.85546875" style="2" customWidth="1"/>
    <col min="12523" max="12523" width="5.7109375" style="2" customWidth="1"/>
    <col min="12524" max="12524" width="5" style="2" customWidth="1"/>
    <col min="12525" max="12525" width="4.140625" style="2" customWidth="1"/>
    <col min="12526" max="12526" width="5.85546875" style="2" customWidth="1"/>
    <col min="12527" max="12527" width="5.7109375" style="2" customWidth="1"/>
    <col min="12528" max="12528" width="4.7109375" style="2" customWidth="1"/>
    <col min="12529" max="12529" width="4.42578125" style="2" customWidth="1"/>
    <col min="12530" max="12533" width="0" style="2" hidden="1" customWidth="1"/>
    <col min="12534" max="12534" width="5.85546875" style="2" customWidth="1"/>
    <col min="12535" max="12535" width="5.42578125" style="2" customWidth="1"/>
    <col min="12536" max="12536" width="5.28515625" style="2" customWidth="1"/>
    <col min="12537" max="12537" width="4.85546875" style="2" customWidth="1"/>
    <col min="12538" max="12549" width="0" style="2" hidden="1" customWidth="1"/>
    <col min="12550" max="12550" width="5.85546875" style="2" customWidth="1"/>
    <col min="12551" max="12551" width="5.42578125" style="2" customWidth="1"/>
    <col min="12552" max="12552" width="5.140625" style="2" customWidth="1"/>
    <col min="12553" max="12553" width="4.140625" style="2" customWidth="1"/>
    <col min="12554" max="12554" width="6.140625" style="2" customWidth="1"/>
    <col min="12555" max="12556" width="5.5703125" style="2" customWidth="1"/>
    <col min="12557" max="12557" width="4.42578125" style="2" customWidth="1"/>
    <col min="12558" max="12569" width="0" style="2" hidden="1" customWidth="1"/>
    <col min="12570" max="12570" width="7.5703125" style="2" customWidth="1"/>
    <col min="12571" max="12571" width="6.42578125" style="2" customWidth="1"/>
    <col min="12572" max="12572" width="5.42578125" style="2" customWidth="1"/>
    <col min="12573" max="12573" width="5.140625" style="2" customWidth="1"/>
    <col min="12574" max="12574" width="5.7109375" style="2" customWidth="1"/>
    <col min="12575" max="12575" width="5.42578125" style="2" customWidth="1"/>
    <col min="12576" max="12576" width="4.5703125" style="2" customWidth="1"/>
    <col min="12577" max="12577" width="5.42578125" style="2" customWidth="1"/>
    <col min="12578" max="12580" width="5.85546875" style="2" customWidth="1"/>
    <col min="12581" max="12581" width="4.42578125" style="2" customWidth="1"/>
    <col min="12582" max="12596" width="0" style="2" hidden="1" customWidth="1"/>
    <col min="12597" max="12742" width="9.140625" style="2"/>
    <col min="12743" max="12743" width="3.140625" style="2" customWidth="1"/>
    <col min="12744" max="12744" width="12.28515625" style="2" customWidth="1"/>
    <col min="12745" max="12745" width="34.85546875" style="2" customWidth="1"/>
    <col min="12746" max="12746" width="8.42578125" style="2" customWidth="1"/>
    <col min="12747" max="12747" width="8.28515625" style="2" customWidth="1"/>
    <col min="12748" max="12748" width="9.42578125" style="2" customWidth="1"/>
    <col min="12749" max="12749" width="8.28515625" style="2" customWidth="1"/>
    <col min="12750" max="12752" width="6.42578125" style="2" customWidth="1"/>
    <col min="12753" max="12753" width="7.140625" style="2" customWidth="1"/>
    <col min="12754" max="12754" width="4.5703125" style="2" customWidth="1"/>
    <col min="12755" max="12755" width="6.7109375" style="2" customWidth="1"/>
    <col min="12756" max="12756" width="6.85546875" style="2" customWidth="1"/>
    <col min="12757" max="12757" width="6.28515625" style="2" customWidth="1"/>
    <col min="12758" max="12758" width="4" style="2" customWidth="1"/>
    <col min="12759" max="12759" width="7.28515625" style="2" customWidth="1"/>
    <col min="12760" max="12760" width="7.5703125" style="2" customWidth="1"/>
    <col min="12761" max="12761" width="6" style="2" customWidth="1"/>
    <col min="12762" max="12762" width="4.7109375" style="2" customWidth="1"/>
    <col min="12763" max="12763" width="5.42578125" style="2" customWidth="1"/>
    <col min="12764" max="12764" width="5.7109375" style="2" customWidth="1"/>
    <col min="12765" max="12765" width="5.85546875" style="2" customWidth="1"/>
    <col min="12766" max="12766" width="5.7109375" style="2" customWidth="1"/>
    <col min="12767" max="12777" width="0" style="2" hidden="1" customWidth="1"/>
    <col min="12778" max="12778" width="5.85546875" style="2" customWidth="1"/>
    <col min="12779" max="12779" width="5.7109375" style="2" customWidth="1"/>
    <col min="12780" max="12780" width="5" style="2" customWidth="1"/>
    <col min="12781" max="12781" width="4.140625" style="2" customWidth="1"/>
    <col min="12782" max="12782" width="5.85546875" style="2" customWidth="1"/>
    <col min="12783" max="12783" width="5.7109375" style="2" customWidth="1"/>
    <col min="12784" max="12784" width="4.7109375" style="2" customWidth="1"/>
    <col min="12785" max="12785" width="4.42578125" style="2" customWidth="1"/>
    <col min="12786" max="12789" width="0" style="2" hidden="1" customWidth="1"/>
    <col min="12790" max="12790" width="5.85546875" style="2" customWidth="1"/>
    <col min="12791" max="12791" width="5.42578125" style="2" customWidth="1"/>
    <col min="12792" max="12792" width="5.28515625" style="2" customWidth="1"/>
    <col min="12793" max="12793" width="4.85546875" style="2" customWidth="1"/>
    <col min="12794" max="12805" width="0" style="2" hidden="1" customWidth="1"/>
    <col min="12806" max="12806" width="5.85546875" style="2" customWidth="1"/>
    <col min="12807" max="12807" width="5.42578125" style="2" customWidth="1"/>
    <col min="12808" max="12808" width="5.140625" style="2" customWidth="1"/>
    <col min="12809" max="12809" width="4.140625" style="2" customWidth="1"/>
    <col min="12810" max="12810" width="6.140625" style="2" customWidth="1"/>
    <col min="12811" max="12812" width="5.5703125" style="2" customWidth="1"/>
    <col min="12813" max="12813" width="4.42578125" style="2" customWidth="1"/>
    <col min="12814" max="12825" width="0" style="2" hidden="1" customWidth="1"/>
    <col min="12826" max="12826" width="7.5703125" style="2" customWidth="1"/>
    <col min="12827" max="12827" width="6.42578125" style="2" customWidth="1"/>
    <col min="12828" max="12828" width="5.42578125" style="2" customWidth="1"/>
    <col min="12829" max="12829" width="5.140625" style="2" customWidth="1"/>
    <col min="12830" max="12830" width="5.7109375" style="2" customWidth="1"/>
    <col min="12831" max="12831" width="5.42578125" style="2" customWidth="1"/>
    <col min="12832" max="12832" width="4.5703125" style="2" customWidth="1"/>
    <col min="12833" max="12833" width="5.42578125" style="2" customWidth="1"/>
    <col min="12834" max="12836" width="5.85546875" style="2" customWidth="1"/>
    <col min="12837" max="12837" width="4.42578125" style="2" customWidth="1"/>
    <col min="12838" max="12852" width="0" style="2" hidden="1" customWidth="1"/>
    <col min="12853" max="12998" width="9.140625" style="2"/>
    <col min="12999" max="12999" width="3.140625" style="2" customWidth="1"/>
    <col min="13000" max="13000" width="12.28515625" style="2" customWidth="1"/>
    <col min="13001" max="13001" width="34.85546875" style="2" customWidth="1"/>
    <col min="13002" max="13002" width="8.42578125" style="2" customWidth="1"/>
    <col min="13003" max="13003" width="8.28515625" style="2" customWidth="1"/>
    <col min="13004" max="13004" width="9.42578125" style="2" customWidth="1"/>
    <col min="13005" max="13005" width="8.28515625" style="2" customWidth="1"/>
    <col min="13006" max="13008" width="6.42578125" style="2" customWidth="1"/>
    <col min="13009" max="13009" width="7.140625" style="2" customWidth="1"/>
    <col min="13010" max="13010" width="4.5703125" style="2" customWidth="1"/>
    <col min="13011" max="13011" width="6.7109375" style="2" customWidth="1"/>
    <col min="13012" max="13012" width="6.85546875" style="2" customWidth="1"/>
    <col min="13013" max="13013" width="6.28515625" style="2" customWidth="1"/>
    <col min="13014" max="13014" width="4" style="2" customWidth="1"/>
    <col min="13015" max="13015" width="7.28515625" style="2" customWidth="1"/>
    <col min="13016" max="13016" width="7.5703125" style="2" customWidth="1"/>
    <col min="13017" max="13017" width="6" style="2" customWidth="1"/>
    <col min="13018" max="13018" width="4.7109375" style="2" customWidth="1"/>
    <col min="13019" max="13019" width="5.42578125" style="2" customWidth="1"/>
    <col min="13020" max="13020" width="5.7109375" style="2" customWidth="1"/>
    <col min="13021" max="13021" width="5.85546875" style="2" customWidth="1"/>
    <col min="13022" max="13022" width="5.7109375" style="2" customWidth="1"/>
    <col min="13023" max="13033" width="0" style="2" hidden="1" customWidth="1"/>
    <col min="13034" max="13034" width="5.85546875" style="2" customWidth="1"/>
    <col min="13035" max="13035" width="5.7109375" style="2" customWidth="1"/>
    <col min="13036" max="13036" width="5" style="2" customWidth="1"/>
    <col min="13037" max="13037" width="4.140625" style="2" customWidth="1"/>
    <col min="13038" max="13038" width="5.85546875" style="2" customWidth="1"/>
    <col min="13039" max="13039" width="5.7109375" style="2" customWidth="1"/>
    <col min="13040" max="13040" width="4.7109375" style="2" customWidth="1"/>
    <col min="13041" max="13041" width="4.42578125" style="2" customWidth="1"/>
    <col min="13042" max="13045" width="0" style="2" hidden="1" customWidth="1"/>
    <col min="13046" max="13046" width="5.85546875" style="2" customWidth="1"/>
    <col min="13047" max="13047" width="5.42578125" style="2" customWidth="1"/>
    <col min="13048" max="13048" width="5.28515625" style="2" customWidth="1"/>
    <col min="13049" max="13049" width="4.85546875" style="2" customWidth="1"/>
    <col min="13050" max="13061" width="0" style="2" hidden="1" customWidth="1"/>
    <col min="13062" max="13062" width="5.85546875" style="2" customWidth="1"/>
    <col min="13063" max="13063" width="5.42578125" style="2" customWidth="1"/>
    <col min="13064" max="13064" width="5.140625" style="2" customWidth="1"/>
    <col min="13065" max="13065" width="4.140625" style="2" customWidth="1"/>
    <col min="13066" max="13066" width="6.140625" style="2" customWidth="1"/>
    <col min="13067" max="13068" width="5.5703125" style="2" customWidth="1"/>
    <col min="13069" max="13069" width="4.42578125" style="2" customWidth="1"/>
    <col min="13070" max="13081" width="0" style="2" hidden="1" customWidth="1"/>
    <col min="13082" max="13082" width="7.5703125" style="2" customWidth="1"/>
    <col min="13083" max="13083" width="6.42578125" style="2" customWidth="1"/>
    <col min="13084" max="13084" width="5.42578125" style="2" customWidth="1"/>
    <col min="13085" max="13085" width="5.140625" style="2" customWidth="1"/>
    <col min="13086" max="13086" width="5.7109375" style="2" customWidth="1"/>
    <col min="13087" max="13087" width="5.42578125" style="2" customWidth="1"/>
    <col min="13088" max="13088" width="4.5703125" style="2" customWidth="1"/>
    <col min="13089" max="13089" width="5.42578125" style="2" customWidth="1"/>
    <col min="13090" max="13092" width="5.85546875" style="2" customWidth="1"/>
    <col min="13093" max="13093" width="4.42578125" style="2" customWidth="1"/>
    <col min="13094" max="13108" width="0" style="2" hidden="1" customWidth="1"/>
    <col min="13109" max="13254" width="9.140625" style="2"/>
    <col min="13255" max="13255" width="3.140625" style="2" customWidth="1"/>
    <col min="13256" max="13256" width="12.28515625" style="2" customWidth="1"/>
    <col min="13257" max="13257" width="34.85546875" style="2" customWidth="1"/>
    <col min="13258" max="13258" width="8.42578125" style="2" customWidth="1"/>
    <col min="13259" max="13259" width="8.28515625" style="2" customWidth="1"/>
    <col min="13260" max="13260" width="9.42578125" style="2" customWidth="1"/>
    <col min="13261" max="13261" width="8.28515625" style="2" customWidth="1"/>
    <col min="13262" max="13264" width="6.42578125" style="2" customWidth="1"/>
    <col min="13265" max="13265" width="7.140625" style="2" customWidth="1"/>
    <col min="13266" max="13266" width="4.5703125" style="2" customWidth="1"/>
    <col min="13267" max="13267" width="6.7109375" style="2" customWidth="1"/>
    <col min="13268" max="13268" width="6.85546875" style="2" customWidth="1"/>
    <col min="13269" max="13269" width="6.28515625" style="2" customWidth="1"/>
    <col min="13270" max="13270" width="4" style="2" customWidth="1"/>
    <col min="13271" max="13271" width="7.28515625" style="2" customWidth="1"/>
    <col min="13272" max="13272" width="7.5703125" style="2" customWidth="1"/>
    <col min="13273" max="13273" width="6" style="2" customWidth="1"/>
    <col min="13274" max="13274" width="4.7109375" style="2" customWidth="1"/>
    <col min="13275" max="13275" width="5.42578125" style="2" customWidth="1"/>
    <col min="13276" max="13276" width="5.7109375" style="2" customWidth="1"/>
    <col min="13277" max="13277" width="5.85546875" style="2" customWidth="1"/>
    <col min="13278" max="13278" width="5.7109375" style="2" customWidth="1"/>
    <col min="13279" max="13289" width="0" style="2" hidden="1" customWidth="1"/>
    <col min="13290" max="13290" width="5.85546875" style="2" customWidth="1"/>
    <col min="13291" max="13291" width="5.7109375" style="2" customWidth="1"/>
    <col min="13292" max="13292" width="5" style="2" customWidth="1"/>
    <col min="13293" max="13293" width="4.140625" style="2" customWidth="1"/>
    <col min="13294" max="13294" width="5.85546875" style="2" customWidth="1"/>
    <col min="13295" max="13295" width="5.7109375" style="2" customWidth="1"/>
    <col min="13296" max="13296" width="4.7109375" style="2" customWidth="1"/>
    <col min="13297" max="13297" width="4.42578125" style="2" customWidth="1"/>
    <col min="13298" max="13301" width="0" style="2" hidden="1" customWidth="1"/>
    <col min="13302" max="13302" width="5.85546875" style="2" customWidth="1"/>
    <col min="13303" max="13303" width="5.42578125" style="2" customWidth="1"/>
    <col min="13304" max="13304" width="5.28515625" style="2" customWidth="1"/>
    <col min="13305" max="13305" width="4.85546875" style="2" customWidth="1"/>
    <col min="13306" max="13317" width="0" style="2" hidden="1" customWidth="1"/>
    <col min="13318" max="13318" width="5.85546875" style="2" customWidth="1"/>
    <col min="13319" max="13319" width="5.42578125" style="2" customWidth="1"/>
    <col min="13320" max="13320" width="5.140625" style="2" customWidth="1"/>
    <col min="13321" max="13321" width="4.140625" style="2" customWidth="1"/>
    <col min="13322" max="13322" width="6.140625" style="2" customWidth="1"/>
    <col min="13323" max="13324" width="5.5703125" style="2" customWidth="1"/>
    <col min="13325" max="13325" width="4.42578125" style="2" customWidth="1"/>
    <col min="13326" max="13337" width="0" style="2" hidden="1" customWidth="1"/>
    <col min="13338" max="13338" width="7.5703125" style="2" customWidth="1"/>
    <col min="13339" max="13339" width="6.42578125" style="2" customWidth="1"/>
    <col min="13340" max="13340" width="5.42578125" style="2" customWidth="1"/>
    <col min="13341" max="13341" width="5.140625" style="2" customWidth="1"/>
    <col min="13342" max="13342" width="5.7109375" style="2" customWidth="1"/>
    <col min="13343" max="13343" width="5.42578125" style="2" customWidth="1"/>
    <col min="13344" max="13344" width="4.5703125" style="2" customWidth="1"/>
    <col min="13345" max="13345" width="5.42578125" style="2" customWidth="1"/>
    <col min="13346" max="13348" width="5.85546875" style="2" customWidth="1"/>
    <col min="13349" max="13349" width="4.42578125" style="2" customWidth="1"/>
    <col min="13350" max="13364" width="0" style="2" hidden="1" customWidth="1"/>
    <col min="13365" max="13510" width="9.140625" style="2"/>
    <col min="13511" max="13511" width="3.140625" style="2" customWidth="1"/>
    <col min="13512" max="13512" width="12.28515625" style="2" customWidth="1"/>
    <col min="13513" max="13513" width="34.85546875" style="2" customWidth="1"/>
    <col min="13514" max="13514" width="8.42578125" style="2" customWidth="1"/>
    <col min="13515" max="13515" width="8.28515625" style="2" customWidth="1"/>
    <col min="13516" max="13516" width="9.42578125" style="2" customWidth="1"/>
    <col min="13517" max="13517" width="8.28515625" style="2" customWidth="1"/>
    <col min="13518" max="13520" width="6.42578125" style="2" customWidth="1"/>
    <col min="13521" max="13521" width="7.140625" style="2" customWidth="1"/>
    <col min="13522" max="13522" width="4.5703125" style="2" customWidth="1"/>
    <col min="13523" max="13523" width="6.7109375" style="2" customWidth="1"/>
    <col min="13524" max="13524" width="6.85546875" style="2" customWidth="1"/>
    <col min="13525" max="13525" width="6.28515625" style="2" customWidth="1"/>
    <col min="13526" max="13526" width="4" style="2" customWidth="1"/>
    <col min="13527" max="13527" width="7.28515625" style="2" customWidth="1"/>
    <col min="13528" max="13528" width="7.5703125" style="2" customWidth="1"/>
    <col min="13529" max="13529" width="6" style="2" customWidth="1"/>
    <col min="13530" max="13530" width="4.7109375" style="2" customWidth="1"/>
    <col min="13531" max="13531" width="5.42578125" style="2" customWidth="1"/>
    <col min="13532" max="13532" width="5.7109375" style="2" customWidth="1"/>
    <col min="13533" max="13533" width="5.85546875" style="2" customWidth="1"/>
    <col min="13534" max="13534" width="5.7109375" style="2" customWidth="1"/>
    <col min="13535" max="13545" width="0" style="2" hidden="1" customWidth="1"/>
    <col min="13546" max="13546" width="5.85546875" style="2" customWidth="1"/>
    <col min="13547" max="13547" width="5.7109375" style="2" customWidth="1"/>
    <col min="13548" max="13548" width="5" style="2" customWidth="1"/>
    <col min="13549" max="13549" width="4.140625" style="2" customWidth="1"/>
    <col min="13550" max="13550" width="5.85546875" style="2" customWidth="1"/>
    <col min="13551" max="13551" width="5.7109375" style="2" customWidth="1"/>
    <col min="13552" max="13552" width="4.7109375" style="2" customWidth="1"/>
    <col min="13553" max="13553" width="4.42578125" style="2" customWidth="1"/>
    <col min="13554" max="13557" width="0" style="2" hidden="1" customWidth="1"/>
    <col min="13558" max="13558" width="5.85546875" style="2" customWidth="1"/>
    <col min="13559" max="13559" width="5.42578125" style="2" customWidth="1"/>
    <col min="13560" max="13560" width="5.28515625" style="2" customWidth="1"/>
    <col min="13561" max="13561" width="4.85546875" style="2" customWidth="1"/>
    <col min="13562" max="13573" width="0" style="2" hidden="1" customWidth="1"/>
    <col min="13574" max="13574" width="5.85546875" style="2" customWidth="1"/>
    <col min="13575" max="13575" width="5.42578125" style="2" customWidth="1"/>
    <col min="13576" max="13576" width="5.140625" style="2" customWidth="1"/>
    <col min="13577" max="13577" width="4.140625" style="2" customWidth="1"/>
    <col min="13578" max="13578" width="6.140625" style="2" customWidth="1"/>
    <col min="13579" max="13580" width="5.5703125" style="2" customWidth="1"/>
    <col min="13581" max="13581" width="4.42578125" style="2" customWidth="1"/>
    <col min="13582" max="13593" width="0" style="2" hidden="1" customWidth="1"/>
    <col min="13594" max="13594" width="7.5703125" style="2" customWidth="1"/>
    <col min="13595" max="13595" width="6.42578125" style="2" customWidth="1"/>
    <col min="13596" max="13596" width="5.42578125" style="2" customWidth="1"/>
    <col min="13597" max="13597" width="5.140625" style="2" customWidth="1"/>
    <col min="13598" max="13598" width="5.7109375" style="2" customWidth="1"/>
    <col min="13599" max="13599" width="5.42578125" style="2" customWidth="1"/>
    <col min="13600" max="13600" width="4.5703125" style="2" customWidth="1"/>
    <col min="13601" max="13601" width="5.42578125" style="2" customWidth="1"/>
    <col min="13602" max="13604" width="5.85546875" style="2" customWidth="1"/>
    <col min="13605" max="13605" width="4.42578125" style="2" customWidth="1"/>
    <col min="13606" max="13620" width="0" style="2" hidden="1" customWidth="1"/>
    <col min="13621" max="13766" width="9.140625" style="2"/>
    <col min="13767" max="13767" width="3.140625" style="2" customWidth="1"/>
    <col min="13768" max="13768" width="12.28515625" style="2" customWidth="1"/>
    <col min="13769" max="13769" width="34.85546875" style="2" customWidth="1"/>
    <col min="13770" max="13770" width="8.42578125" style="2" customWidth="1"/>
    <col min="13771" max="13771" width="8.28515625" style="2" customWidth="1"/>
    <col min="13772" max="13772" width="9.42578125" style="2" customWidth="1"/>
    <col min="13773" max="13773" width="8.28515625" style="2" customWidth="1"/>
    <col min="13774" max="13776" width="6.42578125" style="2" customWidth="1"/>
    <col min="13777" max="13777" width="7.140625" style="2" customWidth="1"/>
    <col min="13778" max="13778" width="4.5703125" style="2" customWidth="1"/>
    <col min="13779" max="13779" width="6.7109375" style="2" customWidth="1"/>
    <col min="13780" max="13780" width="6.85546875" style="2" customWidth="1"/>
    <col min="13781" max="13781" width="6.28515625" style="2" customWidth="1"/>
    <col min="13782" max="13782" width="4" style="2" customWidth="1"/>
    <col min="13783" max="13783" width="7.28515625" style="2" customWidth="1"/>
    <col min="13784" max="13784" width="7.5703125" style="2" customWidth="1"/>
    <col min="13785" max="13785" width="6" style="2" customWidth="1"/>
    <col min="13786" max="13786" width="4.7109375" style="2" customWidth="1"/>
    <col min="13787" max="13787" width="5.42578125" style="2" customWidth="1"/>
    <col min="13788" max="13788" width="5.7109375" style="2" customWidth="1"/>
    <col min="13789" max="13789" width="5.85546875" style="2" customWidth="1"/>
    <col min="13790" max="13790" width="5.7109375" style="2" customWidth="1"/>
    <col min="13791" max="13801" width="0" style="2" hidden="1" customWidth="1"/>
    <col min="13802" max="13802" width="5.85546875" style="2" customWidth="1"/>
    <col min="13803" max="13803" width="5.7109375" style="2" customWidth="1"/>
    <col min="13804" max="13804" width="5" style="2" customWidth="1"/>
    <col min="13805" max="13805" width="4.140625" style="2" customWidth="1"/>
    <col min="13806" max="13806" width="5.85546875" style="2" customWidth="1"/>
    <col min="13807" max="13807" width="5.7109375" style="2" customWidth="1"/>
    <col min="13808" max="13808" width="4.7109375" style="2" customWidth="1"/>
    <col min="13809" max="13809" width="4.42578125" style="2" customWidth="1"/>
    <col min="13810" max="13813" width="0" style="2" hidden="1" customWidth="1"/>
    <col min="13814" max="13814" width="5.85546875" style="2" customWidth="1"/>
    <col min="13815" max="13815" width="5.42578125" style="2" customWidth="1"/>
    <col min="13816" max="13816" width="5.28515625" style="2" customWidth="1"/>
    <col min="13817" max="13817" width="4.85546875" style="2" customWidth="1"/>
    <col min="13818" max="13829" width="0" style="2" hidden="1" customWidth="1"/>
    <col min="13830" max="13830" width="5.85546875" style="2" customWidth="1"/>
    <col min="13831" max="13831" width="5.42578125" style="2" customWidth="1"/>
    <col min="13832" max="13832" width="5.140625" style="2" customWidth="1"/>
    <col min="13833" max="13833" width="4.140625" style="2" customWidth="1"/>
    <col min="13834" max="13834" width="6.140625" style="2" customWidth="1"/>
    <col min="13835" max="13836" width="5.5703125" style="2" customWidth="1"/>
    <col min="13837" max="13837" width="4.42578125" style="2" customWidth="1"/>
    <col min="13838" max="13849" width="0" style="2" hidden="1" customWidth="1"/>
    <col min="13850" max="13850" width="7.5703125" style="2" customWidth="1"/>
    <col min="13851" max="13851" width="6.42578125" style="2" customWidth="1"/>
    <col min="13852" max="13852" width="5.42578125" style="2" customWidth="1"/>
    <col min="13853" max="13853" width="5.140625" style="2" customWidth="1"/>
    <col min="13854" max="13854" width="5.7109375" style="2" customWidth="1"/>
    <col min="13855" max="13855" width="5.42578125" style="2" customWidth="1"/>
    <col min="13856" max="13856" width="4.5703125" style="2" customWidth="1"/>
    <col min="13857" max="13857" width="5.42578125" style="2" customWidth="1"/>
    <col min="13858" max="13860" width="5.85546875" style="2" customWidth="1"/>
    <col min="13861" max="13861" width="4.42578125" style="2" customWidth="1"/>
    <col min="13862" max="13876" width="0" style="2" hidden="1" customWidth="1"/>
    <col min="13877" max="14022" width="9.140625" style="2"/>
    <col min="14023" max="14023" width="3.140625" style="2" customWidth="1"/>
    <col min="14024" max="14024" width="12.28515625" style="2" customWidth="1"/>
    <col min="14025" max="14025" width="34.85546875" style="2" customWidth="1"/>
    <col min="14026" max="14026" width="8.42578125" style="2" customWidth="1"/>
    <col min="14027" max="14027" width="8.28515625" style="2" customWidth="1"/>
    <col min="14028" max="14028" width="9.42578125" style="2" customWidth="1"/>
    <col min="14029" max="14029" width="8.28515625" style="2" customWidth="1"/>
    <col min="14030" max="14032" width="6.42578125" style="2" customWidth="1"/>
    <col min="14033" max="14033" width="7.140625" style="2" customWidth="1"/>
    <col min="14034" max="14034" width="4.5703125" style="2" customWidth="1"/>
    <col min="14035" max="14035" width="6.7109375" style="2" customWidth="1"/>
    <col min="14036" max="14036" width="6.85546875" style="2" customWidth="1"/>
    <col min="14037" max="14037" width="6.28515625" style="2" customWidth="1"/>
    <col min="14038" max="14038" width="4" style="2" customWidth="1"/>
    <col min="14039" max="14039" width="7.28515625" style="2" customWidth="1"/>
    <col min="14040" max="14040" width="7.5703125" style="2" customWidth="1"/>
    <col min="14041" max="14041" width="6" style="2" customWidth="1"/>
    <col min="14042" max="14042" width="4.7109375" style="2" customWidth="1"/>
    <col min="14043" max="14043" width="5.42578125" style="2" customWidth="1"/>
    <col min="14044" max="14044" width="5.7109375" style="2" customWidth="1"/>
    <col min="14045" max="14045" width="5.85546875" style="2" customWidth="1"/>
    <col min="14046" max="14046" width="5.7109375" style="2" customWidth="1"/>
    <col min="14047" max="14057" width="0" style="2" hidden="1" customWidth="1"/>
    <col min="14058" max="14058" width="5.85546875" style="2" customWidth="1"/>
    <col min="14059" max="14059" width="5.7109375" style="2" customWidth="1"/>
    <col min="14060" max="14060" width="5" style="2" customWidth="1"/>
    <col min="14061" max="14061" width="4.140625" style="2" customWidth="1"/>
    <col min="14062" max="14062" width="5.85546875" style="2" customWidth="1"/>
    <col min="14063" max="14063" width="5.7109375" style="2" customWidth="1"/>
    <col min="14064" max="14064" width="4.7109375" style="2" customWidth="1"/>
    <col min="14065" max="14065" width="4.42578125" style="2" customWidth="1"/>
    <col min="14066" max="14069" width="0" style="2" hidden="1" customWidth="1"/>
    <col min="14070" max="14070" width="5.85546875" style="2" customWidth="1"/>
    <col min="14071" max="14071" width="5.42578125" style="2" customWidth="1"/>
    <col min="14072" max="14072" width="5.28515625" style="2" customWidth="1"/>
    <col min="14073" max="14073" width="4.85546875" style="2" customWidth="1"/>
    <col min="14074" max="14085" width="0" style="2" hidden="1" customWidth="1"/>
    <col min="14086" max="14086" width="5.85546875" style="2" customWidth="1"/>
    <col min="14087" max="14087" width="5.42578125" style="2" customWidth="1"/>
    <col min="14088" max="14088" width="5.140625" style="2" customWidth="1"/>
    <col min="14089" max="14089" width="4.140625" style="2" customWidth="1"/>
    <col min="14090" max="14090" width="6.140625" style="2" customWidth="1"/>
    <col min="14091" max="14092" width="5.5703125" style="2" customWidth="1"/>
    <col min="14093" max="14093" width="4.42578125" style="2" customWidth="1"/>
    <col min="14094" max="14105" width="0" style="2" hidden="1" customWidth="1"/>
    <col min="14106" max="14106" width="7.5703125" style="2" customWidth="1"/>
    <col min="14107" max="14107" width="6.42578125" style="2" customWidth="1"/>
    <col min="14108" max="14108" width="5.42578125" style="2" customWidth="1"/>
    <col min="14109" max="14109" width="5.140625" style="2" customWidth="1"/>
    <col min="14110" max="14110" width="5.7109375" style="2" customWidth="1"/>
    <col min="14111" max="14111" width="5.42578125" style="2" customWidth="1"/>
    <col min="14112" max="14112" width="4.5703125" style="2" customWidth="1"/>
    <col min="14113" max="14113" width="5.42578125" style="2" customWidth="1"/>
    <col min="14114" max="14116" width="5.85546875" style="2" customWidth="1"/>
    <col min="14117" max="14117" width="4.42578125" style="2" customWidth="1"/>
    <col min="14118" max="14132" width="0" style="2" hidden="1" customWidth="1"/>
    <col min="14133" max="14278" width="9.140625" style="2"/>
    <col min="14279" max="14279" width="3.140625" style="2" customWidth="1"/>
    <col min="14280" max="14280" width="12.28515625" style="2" customWidth="1"/>
    <col min="14281" max="14281" width="34.85546875" style="2" customWidth="1"/>
    <col min="14282" max="14282" width="8.42578125" style="2" customWidth="1"/>
    <col min="14283" max="14283" width="8.28515625" style="2" customWidth="1"/>
    <col min="14284" max="14284" width="9.42578125" style="2" customWidth="1"/>
    <col min="14285" max="14285" width="8.28515625" style="2" customWidth="1"/>
    <col min="14286" max="14288" width="6.42578125" style="2" customWidth="1"/>
    <col min="14289" max="14289" width="7.140625" style="2" customWidth="1"/>
    <col min="14290" max="14290" width="4.5703125" style="2" customWidth="1"/>
    <col min="14291" max="14291" width="6.7109375" style="2" customWidth="1"/>
    <col min="14292" max="14292" width="6.85546875" style="2" customWidth="1"/>
    <col min="14293" max="14293" width="6.28515625" style="2" customWidth="1"/>
    <col min="14294" max="14294" width="4" style="2" customWidth="1"/>
    <col min="14295" max="14295" width="7.28515625" style="2" customWidth="1"/>
    <col min="14296" max="14296" width="7.5703125" style="2" customWidth="1"/>
    <col min="14297" max="14297" width="6" style="2" customWidth="1"/>
    <col min="14298" max="14298" width="4.7109375" style="2" customWidth="1"/>
    <col min="14299" max="14299" width="5.42578125" style="2" customWidth="1"/>
    <col min="14300" max="14300" width="5.7109375" style="2" customWidth="1"/>
    <col min="14301" max="14301" width="5.85546875" style="2" customWidth="1"/>
    <col min="14302" max="14302" width="5.7109375" style="2" customWidth="1"/>
    <col min="14303" max="14313" width="0" style="2" hidden="1" customWidth="1"/>
    <col min="14314" max="14314" width="5.85546875" style="2" customWidth="1"/>
    <col min="14315" max="14315" width="5.7109375" style="2" customWidth="1"/>
    <col min="14316" max="14316" width="5" style="2" customWidth="1"/>
    <col min="14317" max="14317" width="4.140625" style="2" customWidth="1"/>
    <col min="14318" max="14318" width="5.85546875" style="2" customWidth="1"/>
    <col min="14319" max="14319" width="5.7109375" style="2" customWidth="1"/>
    <col min="14320" max="14320" width="4.7109375" style="2" customWidth="1"/>
    <col min="14321" max="14321" width="4.42578125" style="2" customWidth="1"/>
    <col min="14322" max="14325" width="0" style="2" hidden="1" customWidth="1"/>
    <col min="14326" max="14326" width="5.85546875" style="2" customWidth="1"/>
    <col min="14327" max="14327" width="5.42578125" style="2" customWidth="1"/>
    <col min="14328" max="14328" width="5.28515625" style="2" customWidth="1"/>
    <col min="14329" max="14329" width="4.85546875" style="2" customWidth="1"/>
    <col min="14330" max="14341" width="0" style="2" hidden="1" customWidth="1"/>
    <col min="14342" max="14342" width="5.85546875" style="2" customWidth="1"/>
    <col min="14343" max="14343" width="5.42578125" style="2" customWidth="1"/>
    <col min="14344" max="14344" width="5.140625" style="2" customWidth="1"/>
    <col min="14345" max="14345" width="4.140625" style="2" customWidth="1"/>
    <col min="14346" max="14346" width="6.140625" style="2" customWidth="1"/>
    <col min="14347" max="14348" width="5.5703125" style="2" customWidth="1"/>
    <col min="14349" max="14349" width="4.42578125" style="2" customWidth="1"/>
    <col min="14350" max="14361" width="0" style="2" hidden="1" customWidth="1"/>
    <col min="14362" max="14362" width="7.5703125" style="2" customWidth="1"/>
    <col min="14363" max="14363" width="6.42578125" style="2" customWidth="1"/>
    <col min="14364" max="14364" width="5.42578125" style="2" customWidth="1"/>
    <col min="14365" max="14365" width="5.140625" style="2" customWidth="1"/>
    <col min="14366" max="14366" width="5.7109375" style="2" customWidth="1"/>
    <col min="14367" max="14367" width="5.42578125" style="2" customWidth="1"/>
    <col min="14368" max="14368" width="4.5703125" style="2" customWidth="1"/>
    <col min="14369" max="14369" width="5.42578125" style="2" customWidth="1"/>
    <col min="14370" max="14372" width="5.85546875" style="2" customWidth="1"/>
    <col min="14373" max="14373" width="4.42578125" style="2" customWidth="1"/>
    <col min="14374" max="14388" width="0" style="2" hidden="1" customWidth="1"/>
    <col min="14389" max="14534" width="9.140625" style="2"/>
    <col min="14535" max="14535" width="3.140625" style="2" customWidth="1"/>
    <col min="14536" max="14536" width="12.28515625" style="2" customWidth="1"/>
    <col min="14537" max="14537" width="34.85546875" style="2" customWidth="1"/>
    <col min="14538" max="14538" width="8.42578125" style="2" customWidth="1"/>
    <col min="14539" max="14539" width="8.28515625" style="2" customWidth="1"/>
    <col min="14540" max="14540" width="9.42578125" style="2" customWidth="1"/>
    <col min="14541" max="14541" width="8.28515625" style="2" customWidth="1"/>
    <col min="14542" max="14544" width="6.42578125" style="2" customWidth="1"/>
    <col min="14545" max="14545" width="7.140625" style="2" customWidth="1"/>
    <col min="14546" max="14546" width="4.5703125" style="2" customWidth="1"/>
    <col min="14547" max="14547" width="6.7109375" style="2" customWidth="1"/>
    <col min="14548" max="14548" width="6.85546875" style="2" customWidth="1"/>
    <col min="14549" max="14549" width="6.28515625" style="2" customWidth="1"/>
    <col min="14550" max="14550" width="4" style="2" customWidth="1"/>
    <col min="14551" max="14551" width="7.28515625" style="2" customWidth="1"/>
    <col min="14552" max="14552" width="7.5703125" style="2" customWidth="1"/>
    <col min="14553" max="14553" width="6" style="2" customWidth="1"/>
    <col min="14554" max="14554" width="4.7109375" style="2" customWidth="1"/>
    <col min="14555" max="14555" width="5.42578125" style="2" customWidth="1"/>
    <col min="14556" max="14556" width="5.7109375" style="2" customWidth="1"/>
    <col min="14557" max="14557" width="5.85546875" style="2" customWidth="1"/>
    <col min="14558" max="14558" width="5.7109375" style="2" customWidth="1"/>
    <col min="14559" max="14569" width="0" style="2" hidden="1" customWidth="1"/>
    <col min="14570" max="14570" width="5.85546875" style="2" customWidth="1"/>
    <col min="14571" max="14571" width="5.7109375" style="2" customWidth="1"/>
    <col min="14572" max="14572" width="5" style="2" customWidth="1"/>
    <col min="14573" max="14573" width="4.140625" style="2" customWidth="1"/>
    <col min="14574" max="14574" width="5.85546875" style="2" customWidth="1"/>
    <col min="14575" max="14575" width="5.7109375" style="2" customWidth="1"/>
    <col min="14576" max="14576" width="4.7109375" style="2" customWidth="1"/>
    <col min="14577" max="14577" width="4.42578125" style="2" customWidth="1"/>
    <col min="14578" max="14581" width="0" style="2" hidden="1" customWidth="1"/>
    <col min="14582" max="14582" width="5.85546875" style="2" customWidth="1"/>
    <col min="14583" max="14583" width="5.42578125" style="2" customWidth="1"/>
    <col min="14584" max="14584" width="5.28515625" style="2" customWidth="1"/>
    <col min="14585" max="14585" width="4.85546875" style="2" customWidth="1"/>
    <col min="14586" max="14597" width="0" style="2" hidden="1" customWidth="1"/>
    <col min="14598" max="14598" width="5.85546875" style="2" customWidth="1"/>
    <col min="14599" max="14599" width="5.42578125" style="2" customWidth="1"/>
    <col min="14600" max="14600" width="5.140625" style="2" customWidth="1"/>
    <col min="14601" max="14601" width="4.140625" style="2" customWidth="1"/>
    <col min="14602" max="14602" width="6.140625" style="2" customWidth="1"/>
    <col min="14603" max="14604" width="5.5703125" style="2" customWidth="1"/>
    <col min="14605" max="14605" width="4.42578125" style="2" customWidth="1"/>
    <col min="14606" max="14617" width="0" style="2" hidden="1" customWidth="1"/>
    <col min="14618" max="14618" width="7.5703125" style="2" customWidth="1"/>
    <col min="14619" max="14619" width="6.42578125" style="2" customWidth="1"/>
    <col min="14620" max="14620" width="5.42578125" style="2" customWidth="1"/>
    <col min="14621" max="14621" width="5.140625" style="2" customWidth="1"/>
    <col min="14622" max="14622" width="5.7109375" style="2" customWidth="1"/>
    <col min="14623" max="14623" width="5.42578125" style="2" customWidth="1"/>
    <col min="14624" max="14624" width="4.5703125" style="2" customWidth="1"/>
    <col min="14625" max="14625" width="5.42578125" style="2" customWidth="1"/>
    <col min="14626" max="14628" width="5.85546875" style="2" customWidth="1"/>
    <col min="14629" max="14629" width="4.42578125" style="2" customWidth="1"/>
    <col min="14630" max="14644" width="0" style="2" hidden="1" customWidth="1"/>
    <col min="14645" max="14790" width="9.140625" style="2"/>
    <col min="14791" max="14791" width="3.140625" style="2" customWidth="1"/>
    <col min="14792" max="14792" width="12.28515625" style="2" customWidth="1"/>
    <col min="14793" max="14793" width="34.85546875" style="2" customWidth="1"/>
    <col min="14794" max="14794" width="8.42578125" style="2" customWidth="1"/>
    <col min="14795" max="14795" width="8.28515625" style="2" customWidth="1"/>
    <col min="14796" max="14796" width="9.42578125" style="2" customWidth="1"/>
    <col min="14797" max="14797" width="8.28515625" style="2" customWidth="1"/>
    <col min="14798" max="14800" width="6.42578125" style="2" customWidth="1"/>
    <col min="14801" max="14801" width="7.140625" style="2" customWidth="1"/>
    <col min="14802" max="14802" width="4.5703125" style="2" customWidth="1"/>
    <col min="14803" max="14803" width="6.7109375" style="2" customWidth="1"/>
    <col min="14804" max="14804" width="6.85546875" style="2" customWidth="1"/>
    <col min="14805" max="14805" width="6.28515625" style="2" customWidth="1"/>
    <col min="14806" max="14806" width="4" style="2" customWidth="1"/>
    <col min="14807" max="14807" width="7.28515625" style="2" customWidth="1"/>
    <col min="14808" max="14808" width="7.5703125" style="2" customWidth="1"/>
    <col min="14809" max="14809" width="6" style="2" customWidth="1"/>
    <col min="14810" max="14810" width="4.7109375" style="2" customWidth="1"/>
    <col min="14811" max="14811" width="5.42578125" style="2" customWidth="1"/>
    <col min="14812" max="14812" width="5.7109375" style="2" customWidth="1"/>
    <col min="14813" max="14813" width="5.85546875" style="2" customWidth="1"/>
    <col min="14814" max="14814" width="5.7109375" style="2" customWidth="1"/>
    <col min="14815" max="14825" width="0" style="2" hidden="1" customWidth="1"/>
    <col min="14826" max="14826" width="5.85546875" style="2" customWidth="1"/>
    <col min="14827" max="14827" width="5.7109375" style="2" customWidth="1"/>
    <col min="14828" max="14828" width="5" style="2" customWidth="1"/>
    <col min="14829" max="14829" width="4.140625" style="2" customWidth="1"/>
    <col min="14830" max="14830" width="5.85546875" style="2" customWidth="1"/>
    <col min="14831" max="14831" width="5.7109375" style="2" customWidth="1"/>
    <col min="14832" max="14832" width="4.7109375" style="2" customWidth="1"/>
    <col min="14833" max="14833" width="4.42578125" style="2" customWidth="1"/>
    <col min="14834" max="14837" width="0" style="2" hidden="1" customWidth="1"/>
    <col min="14838" max="14838" width="5.85546875" style="2" customWidth="1"/>
    <col min="14839" max="14839" width="5.42578125" style="2" customWidth="1"/>
    <col min="14840" max="14840" width="5.28515625" style="2" customWidth="1"/>
    <col min="14841" max="14841" width="4.85546875" style="2" customWidth="1"/>
    <col min="14842" max="14853" width="0" style="2" hidden="1" customWidth="1"/>
    <col min="14854" max="14854" width="5.85546875" style="2" customWidth="1"/>
    <col min="14855" max="14855" width="5.42578125" style="2" customWidth="1"/>
    <col min="14856" max="14856" width="5.140625" style="2" customWidth="1"/>
    <col min="14857" max="14857" width="4.140625" style="2" customWidth="1"/>
    <col min="14858" max="14858" width="6.140625" style="2" customWidth="1"/>
    <col min="14859" max="14860" width="5.5703125" style="2" customWidth="1"/>
    <col min="14861" max="14861" width="4.42578125" style="2" customWidth="1"/>
    <col min="14862" max="14873" width="0" style="2" hidden="1" customWidth="1"/>
    <col min="14874" max="14874" width="7.5703125" style="2" customWidth="1"/>
    <col min="14875" max="14875" width="6.42578125" style="2" customWidth="1"/>
    <col min="14876" max="14876" width="5.42578125" style="2" customWidth="1"/>
    <col min="14877" max="14877" width="5.140625" style="2" customWidth="1"/>
    <col min="14878" max="14878" width="5.7109375" style="2" customWidth="1"/>
    <col min="14879" max="14879" width="5.42578125" style="2" customWidth="1"/>
    <col min="14880" max="14880" width="4.5703125" style="2" customWidth="1"/>
    <col min="14881" max="14881" width="5.42578125" style="2" customWidth="1"/>
    <col min="14882" max="14884" width="5.85546875" style="2" customWidth="1"/>
    <col min="14885" max="14885" width="4.42578125" style="2" customWidth="1"/>
    <col min="14886" max="14900" width="0" style="2" hidden="1" customWidth="1"/>
    <col min="14901" max="15046" width="9.140625" style="2"/>
    <col min="15047" max="15047" width="3.140625" style="2" customWidth="1"/>
    <col min="15048" max="15048" width="12.28515625" style="2" customWidth="1"/>
    <col min="15049" max="15049" width="34.85546875" style="2" customWidth="1"/>
    <col min="15050" max="15050" width="8.42578125" style="2" customWidth="1"/>
    <col min="15051" max="15051" width="8.28515625" style="2" customWidth="1"/>
    <col min="15052" max="15052" width="9.42578125" style="2" customWidth="1"/>
    <col min="15053" max="15053" width="8.28515625" style="2" customWidth="1"/>
    <col min="15054" max="15056" width="6.42578125" style="2" customWidth="1"/>
    <col min="15057" max="15057" width="7.140625" style="2" customWidth="1"/>
    <col min="15058" max="15058" width="4.5703125" style="2" customWidth="1"/>
    <col min="15059" max="15059" width="6.7109375" style="2" customWidth="1"/>
    <col min="15060" max="15060" width="6.85546875" style="2" customWidth="1"/>
    <col min="15061" max="15061" width="6.28515625" style="2" customWidth="1"/>
    <col min="15062" max="15062" width="4" style="2" customWidth="1"/>
    <col min="15063" max="15063" width="7.28515625" style="2" customWidth="1"/>
    <col min="15064" max="15064" width="7.5703125" style="2" customWidth="1"/>
    <col min="15065" max="15065" width="6" style="2" customWidth="1"/>
    <col min="15066" max="15066" width="4.7109375" style="2" customWidth="1"/>
    <col min="15067" max="15067" width="5.42578125" style="2" customWidth="1"/>
    <col min="15068" max="15068" width="5.7109375" style="2" customWidth="1"/>
    <col min="15069" max="15069" width="5.85546875" style="2" customWidth="1"/>
    <col min="15070" max="15070" width="5.7109375" style="2" customWidth="1"/>
    <col min="15071" max="15081" width="0" style="2" hidden="1" customWidth="1"/>
    <col min="15082" max="15082" width="5.85546875" style="2" customWidth="1"/>
    <col min="15083" max="15083" width="5.7109375" style="2" customWidth="1"/>
    <col min="15084" max="15084" width="5" style="2" customWidth="1"/>
    <col min="15085" max="15085" width="4.140625" style="2" customWidth="1"/>
    <col min="15086" max="15086" width="5.85546875" style="2" customWidth="1"/>
    <col min="15087" max="15087" width="5.7109375" style="2" customWidth="1"/>
    <col min="15088" max="15088" width="4.7109375" style="2" customWidth="1"/>
    <col min="15089" max="15089" width="4.42578125" style="2" customWidth="1"/>
    <col min="15090" max="15093" width="0" style="2" hidden="1" customWidth="1"/>
    <col min="15094" max="15094" width="5.85546875" style="2" customWidth="1"/>
    <col min="15095" max="15095" width="5.42578125" style="2" customWidth="1"/>
    <col min="15096" max="15096" width="5.28515625" style="2" customWidth="1"/>
    <col min="15097" max="15097" width="4.85546875" style="2" customWidth="1"/>
    <col min="15098" max="15109" width="0" style="2" hidden="1" customWidth="1"/>
    <col min="15110" max="15110" width="5.85546875" style="2" customWidth="1"/>
    <col min="15111" max="15111" width="5.42578125" style="2" customWidth="1"/>
    <col min="15112" max="15112" width="5.140625" style="2" customWidth="1"/>
    <col min="15113" max="15113" width="4.140625" style="2" customWidth="1"/>
    <col min="15114" max="15114" width="6.140625" style="2" customWidth="1"/>
    <col min="15115" max="15116" width="5.5703125" style="2" customWidth="1"/>
    <col min="15117" max="15117" width="4.42578125" style="2" customWidth="1"/>
    <col min="15118" max="15129" width="0" style="2" hidden="1" customWidth="1"/>
    <col min="15130" max="15130" width="7.5703125" style="2" customWidth="1"/>
    <col min="15131" max="15131" width="6.42578125" style="2" customWidth="1"/>
    <col min="15132" max="15132" width="5.42578125" style="2" customWidth="1"/>
    <col min="15133" max="15133" width="5.140625" style="2" customWidth="1"/>
    <col min="15134" max="15134" width="5.7109375" style="2" customWidth="1"/>
    <col min="15135" max="15135" width="5.42578125" style="2" customWidth="1"/>
    <col min="15136" max="15136" width="4.5703125" style="2" customWidth="1"/>
    <col min="15137" max="15137" width="5.42578125" style="2" customWidth="1"/>
    <col min="15138" max="15140" width="5.85546875" style="2" customWidth="1"/>
    <col min="15141" max="15141" width="4.42578125" style="2" customWidth="1"/>
    <col min="15142" max="15156" width="0" style="2" hidden="1" customWidth="1"/>
    <col min="15157" max="15302" width="9.140625" style="2"/>
    <col min="15303" max="15303" width="3.140625" style="2" customWidth="1"/>
    <col min="15304" max="15304" width="12.28515625" style="2" customWidth="1"/>
    <col min="15305" max="15305" width="34.85546875" style="2" customWidth="1"/>
    <col min="15306" max="15306" width="8.42578125" style="2" customWidth="1"/>
    <col min="15307" max="15307" width="8.28515625" style="2" customWidth="1"/>
    <col min="15308" max="15308" width="9.42578125" style="2" customWidth="1"/>
    <col min="15309" max="15309" width="8.28515625" style="2" customWidth="1"/>
    <col min="15310" max="15312" width="6.42578125" style="2" customWidth="1"/>
    <col min="15313" max="15313" width="7.140625" style="2" customWidth="1"/>
    <col min="15314" max="15314" width="4.5703125" style="2" customWidth="1"/>
    <col min="15315" max="15315" width="6.7109375" style="2" customWidth="1"/>
    <col min="15316" max="15316" width="6.85546875" style="2" customWidth="1"/>
    <col min="15317" max="15317" width="6.28515625" style="2" customWidth="1"/>
    <col min="15318" max="15318" width="4" style="2" customWidth="1"/>
    <col min="15319" max="15319" width="7.28515625" style="2" customWidth="1"/>
    <col min="15320" max="15320" width="7.5703125" style="2" customWidth="1"/>
    <col min="15321" max="15321" width="6" style="2" customWidth="1"/>
    <col min="15322" max="15322" width="4.7109375" style="2" customWidth="1"/>
    <col min="15323" max="15323" width="5.42578125" style="2" customWidth="1"/>
    <col min="15324" max="15324" width="5.7109375" style="2" customWidth="1"/>
    <col min="15325" max="15325" width="5.85546875" style="2" customWidth="1"/>
    <col min="15326" max="15326" width="5.7109375" style="2" customWidth="1"/>
    <col min="15327" max="15337" width="0" style="2" hidden="1" customWidth="1"/>
    <col min="15338" max="15338" width="5.85546875" style="2" customWidth="1"/>
    <col min="15339" max="15339" width="5.7109375" style="2" customWidth="1"/>
    <col min="15340" max="15340" width="5" style="2" customWidth="1"/>
    <col min="15341" max="15341" width="4.140625" style="2" customWidth="1"/>
    <col min="15342" max="15342" width="5.85546875" style="2" customWidth="1"/>
    <col min="15343" max="15343" width="5.7109375" style="2" customWidth="1"/>
    <col min="15344" max="15344" width="4.7109375" style="2" customWidth="1"/>
    <col min="15345" max="15345" width="4.42578125" style="2" customWidth="1"/>
    <col min="15346" max="15349" width="0" style="2" hidden="1" customWidth="1"/>
    <col min="15350" max="15350" width="5.85546875" style="2" customWidth="1"/>
    <col min="15351" max="15351" width="5.42578125" style="2" customWidth="1"/>
    <col min="15352" max="15352" width="5.28515625" style="2" customWidth="1"/>
    <col min="15353" max="15353" width="4.85546875" style="2" customWidth="1"/>
    <col min="15354" max="15365" width="0" style="2" hidden="1" customWidth="1"/>
    <col min="15366" max="15366" width="5.85546875" style="2" customWidth="1"/>
    <col min="15367" max="15367" width="5.42578125" style="2" customWidth="1"/>
    <col min="15368" max="15368" width="5.140625" style="2" customWidth="1"/>
    <col min="15369" max="15369" width="4.140625" style="2" customWidth="1"/>
    <col min="15370" max="15370" width="6.140625" style="2" customWidth="1"/>
    <col min="15371" max="15372" width="5.5703125" style="2" customWidth="1"/>
    <col min="15373" max="15373" width="4.42578125" style="2" customWidth="1"/>
    <col min="15374" max="15385" width="0" style="2" hidden="1" customWidth="1"/>
    <col min="15386" max="15386" width="7.5703125" style="2" customWidth="1"/>
    <col min="15387" max="15387" width="6.42578125" style="2" customWidth="1"/>
    <col min="15388" max="15388" width="5.42578125" style="2" customWidth="1"/>
    <col min="15389" max="15389" width="5.140625" style="2" customWidth="1"/>
    <col min="15390" max="15390" width="5.7109375" style="2" customWidth="1"/>
    <col min="15391" max="15391" width="5.42578125" style="2" customWidth="1"/>
    <col min="15392" max="15392" width="4.5703125" style="2" customWidth="1"/>
    <col min="15393" max="15393" width="5.42578125" style="2" customWidth="1"/>
    <col min="15394" max="15396" width="5.85546875" style="2" customWidth="1"/>
    <col min="15397" max="15397" width="4.42578125" style="2" customWidth="1"/>
    <col min="15398" max="15412" width="0" style="2" hidden="1" customWidth="1"/>
    <col min="15413" max="15558" width="9.140625" style="2"/>
    <col min="15559" max="15559" width="3.140625" style="2" customWidth="1"/>
    <col min="15560" max="15560" width="12.28515625" style="2" customWidth="1"/>
    <col min="15561" max="15561" width="34.85546875" style="2" customWidth="1"/>
    <col min="15562" max="15562" width="8.42578125" style="2" customWidth="1"/>
    <col min="15563" max="15563" width="8.28515625" style="2" customWidth="1"/>
    <col min="15564" max="15564" width="9.42578125" style="2" customWidth="1"/>
    <col min="15565" max="15565" width="8.28515625" style="2" customWidth="1"/>
    <col min="15566" max="15568" width="6.42578125" style="2" customWidth="1"/>
    <col min="15569" max="15569" width="7.140625" style="2" customWidth="1"/>
    <col min="15570" max="15570" width="4.5703125" style="2" customWidth="1"/>
    <col min="15571" max="15571" width="6.7109375" style="2" customWidth="1"/>
    <col min="15572" max="15572" width="6.85546875" style="2" customWidth="1"/>
    <col min="15573" max="15573" width="6.28515625" style="2" customWidth="1"/>
    <col min="15574" max="15574" width="4" style="2" customWidth="1"/>
    <col min="15575" max="15575" width="7.28515625" style="2" customWidth="1"/>
    <col min="15576" max="15576" width="7.5703125" style="2" customWidth="1"/>
    <col min="15577" max="15577" width="6" style="2" customWidth="1"/>
    <col min="15578" max="15578" width="4.7109375" style="2" customWidth="1"/>
    <col min="15579" max="15579" width="5.42578125" style="2" customWidth="1"/>
    <col min="15580" max="15580" width="5.7109375" style="2" customWidth="1"/>
    <col min="15581" max="15581" width="5.85546875" style="2" customWidth="1"/>
    <col min="15582" max="15582" width="5.7109375" style="2" customWidth="1"/>
    <col min="15583" max="15593" width="0" style="2" hidden="1" customWidth="1"/>
    <col min="15594" max="15594" width="5.85546875" style="2" customWidth="1"/>
    <col min="15595" max="15595" width="5.7109375" style="2" customWidth="1"/>
    <col min="15596" max="15596" width="5" style="2" customWidth="1"/>
    <col min="15597" max="15597" width="4.140625" style="2" customWidth="1"/>
    <col min="15598" max="15598" width="5.85546875" style="2" customWidth="1"/>
    <col min="15599" max="15599" width="5.7109375" style="2" customWidth="1"/>
    <col min="15600" max="15600" width="4.7109375" style="2" customWidth="1"/>
    <col min="15601" max="15601" width="4.42578125" style="2" customWidth="1"/>
    <col min="15602" max="15605" width="0" style="2" hidden="1" customWidth="1"/>
    <col min="15606" max="15606" width="5.85546875" style="2" customWidth="1"/>
    <col min="15607" max="15607" width="5.42578125" style="2" customWidth="1"/>
    <col min="15608" max="15608" width="5.28515625" style="2" customWidth="1"/>
    <col min="15609" max="15609" width="4.85546875" style="2" customWidth="1"/>
    <col min="15610" max="15621" width="0" style="2" hidden="1" customWidth="1"/>
    <col min="15622" max="15622" width="5.85546875" style="2" customWidth="1"/>
    <col min="15623" max="15623" width="5.42578125" style="2" customWidth="1"/>
    <col min="15624" max="15624" width="5.140625" style="2" customWidth="1"/>
    <col min="15625" max="15625" width="4.140625" style="2" customWidth="1"/>
    <col min="15626" max="15626" width="6.140625" style="2" customWidth="1"/>
    <col min="15627" max="15628" width="5.5703125" style="2" customWidth="1"/>
    <col min="15629" max="15629" width="4.42578125" style="2" customWidth="1"/>
    <col min="15630" max="15641" width="0" style="2" hidden="1" customWidth="1"/>
    <col min="15642" max="15642" width="7.5703125" style="2" customWidth="1"/>
    <col min="15643" max="15643" width="6.42578125" style="2" customWidth="1"/>
    <col min="15644" max="15644" width="5.42578125" style="2" customWidth="1"/>
    <col min="15645" max="15645" width="5.140625" style="2" customWidth="1"/>
    <col min="15646" max="15646" width="5.7109375" style="2" customWidth="1"/>
    <col min="15647" max="15647" width="5.42578125" style="2" customWidth="1"/>
    <col min="15648" max="15648" width="4.5703125" style="2" customWidth="1"/>
    <col min="15649" max="15649" width="5.42578125" style="2" customWidth="1"/>
    <col min="15650" max="15652" width="5.85546875" style="2" customWidth="1"/>
    <col min="15653" max="15653" width="4.42578125" style="2" customWidth="1"/>
    <col min="15654" max="15668" width="0" style="2" hidden="1" customWidth="1"/>
    <col min="15669" max="15814" width="9.140625" style="2"/>
    <col min="15815" max="15815" width="3.140625" style="2" customWidth="1"/>
    <col min="15816" max="15816" width="12.28515625" style="2" customWidth="1"/>
    <col min="15817" max="15817" width="34.85546875" style="2" customWidth="1"/>
    <col min="15818" max="15818" width="8.42578125" style="2" customWidth="1"/>
    <col min="15819" max="15819" width="8.28515625" style="2" customWidth="1"/>
    <col min="15820" max="15820" width="9.42578125" style="2" customWidth="1"/>
    <col min="15821" max="15821" width="8.28515625" style="2" customWidth="1"/>
    <col min="15822" max="15824" width="6.42578125" style="2" customWidth="1"/>
    <col min="15825" max="15825" width="7.140625" style="2" customWidth="1"/>
    <col min="15826" max="15826" width="4.5703125" style="2" customWidth="1"/>
    <col min="15827" max="15827" width="6.7109375" style="2" customWidth="1"/>
    <col min="15828" max="15828" width="6.85546875" style="2" customWidth="1"/>
    <col min="15829" max="15829" width="6.28515625" style="2" customWidth="1"/>
    <col min="15830" max="15830" width="4" style="2" customWidth="1"/>
    <col min="15831" max="15831" width="7.28515625" style="2" customWidth="1"/>
    <col min="15832" max="15832" width="7.5703125" style="2" customWidth="1"/>
    <col min="15833" max="15833" width="6" style="2" customWidth="1"/>
    <col min="15834" max="15834" width="4.7109375" style="2" customWidth="1"/>
    <col min="15835" max="15835" width="5.42578125" style="2" customWidth="1"/>
    <col min="15836" max="15836" width="5.7109375" style="2" customWidth="1"/>
    <col min="15837" max="15837" width="5.85546875" style="2" customWidth="1"/>
    <col min="15838" max="15838" width="5.7109375" style="2" customWidth="1"/>
    <col min="15839" max="15849" width="0" style="2" hidden="1" customWidth="1"/>
    <col min="15850" max="15850" width="5.85546875" style="2" customWidth="1"/>
    <col min="15851" max="15851" width="5.7109375" style="2" customWidth="1"/>
    <col min="15852" max="15852" width="5" style="2" customWidth="1"/>
    <col min="15853" max="15853" width="4.140625" style="2" customWidth="1"/>
    <col min="15854" max="15854" width="5.85546875" style="2" customWidth="1"/>
    <col min="15855" max="15855" width="5.7109375" style="2" customWidth="1"/>
    <col min="15856" max="15856" width="4.7109375" style="2" customWidth="1"/>
    <col min="15857" max="15857" width="4.42578125" style="2" customWidth="1"/>
    <col min="15858" max="15861" width="0" style="2" hidden="1" customWidth="1"/>
    <col min="15862" max="15862" width="5.85546875" style="2" customWidth="1"/>
    <col min="15863" max="15863" width="5.42578125" style="2" customWidth="1"/>
    <col min="15864" max="15864" width="5.28515625" style="2" customWidth="1"/>
    <col min="15865" max="15865" width="4.85546875" style="2" customWidth="1"/>
    <col min="15866" max="15877" width="0" style="2" hidden="1" customWidth="1"/>
    <col min="15878" max="15878" width="5.85546875" style="2" customWidth="1"/>
    <col min="15879" max="15879" width="5.42578125" style="2" customWidth="1"/>
    <col min="15880" max="15880" width="5.140625" style="2" customWidth="1"/>
    <col min="15881" max="15881" width="4.140625" style="2" customWidth="1"/>
    <col min="15882" max="15882" width="6.140625" style="2" customWidth="1"/>
    <col min="15883" max="15884" width="5.5703125" style="2" customWidth="1"/>
    <col min="15885" max="15885" width="4.42578125" style="2" customWidth="1"/>
    <col min="15886" max="15897" width="0" style="2" hidden="1" customWidth="1"/>
    <col min="15898" max="15898" width="7.5703125" style="2" customWidth="1"/>
    <col min="15899" max="15899" width="6.42578125" style="2" customWidth="1"/>
    <col min="15900" max="15900" width="5.42578125" style="2" customWidth="1"/>
    <col min="15901" max="15901" width="5.140625" style="2" customWidth="1"/>
    <col min="15902" max="15902" width="5.7109375" style="2" customWidth="1"/>
    <col min="15903" max="15903" width="5.42578125" style="2" customWidth="1"/>
    <col min="15904" max="15904" width="4.5703125" style="2" customWidth="1"/>
    <col min="15905" max="15905" width="5.42578125" style="2" customWidth="1"/>
    <col min="15906" max="15908" width="5.85546875" style="2" customWidth="1"/>
    <col min="15909" max="15909" width="4.42578125" style="2" customWidth="1"/>
    <col min="15910" max="15924" width="0" style="2" hidden="1" customWidth="1"/>
    <col min="15925" max="16070" width="9.140625" style="2"/>
    <col min="16071" max="16071" width="3.140625" style="2" customWidth="1"/>
    <col min="16072" max="16072" width="12.28515625" style="2" customWidth="1"/>
    <col min="16073" max="16073" width="34.85546875" style="2" customWidth="1"/>
    <col min="16074" max="16074" width="8.42578125" style="2" customWidth="1"/>
    <col min="16075" max="16075" width="8.28515625" style="2" customWidth="1"/>
    <col min="16076" max="16076" width="9.42578125" style="2" customWidth="1"/>
    <col min="16077" max="16077" width="8.28515625" style="2" customWidth="1"/>
    <col min="16078" max="16080" width="6.42578125" style="2" customWidth="1"/>
    <col min="16081" max="16081" width="7.140625" style="2" customWidth="1"/>
    <col min="16082" max="16082" width="4.5703125" style="2" customWidth="1"/>
    <col min="16083" max="16083" width="6.7109375" style="2" customWidth="1"/>
    <col min="16084" max="16084" width="6.85546875" style="2" customWidth="1"/>
    <col min="16085" max="16085" width="6.28515625" style="2" customWidth="1"/>
    <col min="16086" max="16086" width="4" style="2" customWidth="1"/>
    <col min="16087" max="16087" width="7.28515625" style="2" customWidth="1"/>
    <col min="16088" max="16088" width="7.5703125" style="2" customWidth="1"/>
    <col min="16089" max="16089" width="6" style="2" customWidth="1"/>
    <col min="16090" max="16090" width="4.7109375" style="2" customWidth="1"/>
    <col min="16091" max="16091" width="5.42578125" style="2" customWidth="1"/>
    <col min="16092" max="16092" width="5.7109375" style="2" customWidth="1"/>
    <col min="16093" max="16093" width="5.85546875" style="2" customWidth="1"/>
    <col min="16094" max="16094" width="5.7109375" style="2" customWidth="1"/>
    <col min="16095" max="16105" width="0" style="2" hidden="1" customWidth="1"/>
    <col min="16106" max="16106" width="5.85546875" style="2" customWidth="1"/>
    <col min="16107" max="16107" width="5.7109375" style="2" customWidth="1"/>
    <col min="16108" max="16108" width="5" style="2" customWidth="1"/>
    <col min="16109" max="16109" width="4.140625" style="2" customWidth="1"/>
    <col min="16110" max="16110" width="5.85546875" style="2" customWidth="1"/>
    <col min="16111" max="16111" width="5.7109375" style="2" customWidth="1"/>
    <col min="16112" max="16112" width="4.7109375" style="2" customWidth="1"/>
    <col min="16113" max="16113" width="4.42578125" style="2" customWidth="1"/>
    <col min="16114" max="16117" width="0" style="2" hidden="1" customWidth="1"/>
    <col min="16118" max="16118" width="5.85546875" style="2" customWidth="1"/>
    <col min="16119" max="16119" width="5.42578125" style="2" customWidth="1"/>
    <col min="16120" max="16120" width="5.28515625" style="2" customWidth="1"/>
    <col min="16121" max="16121" width="4.85546875" style="2" customWidth="1"/>
    <col min="16122" max="16133" width="0" style="2" hidden="1" customWidth="1"/>
    <col min="16134" max="16134" width="5.85546875" style="2" customWidth="1"/>
    <col min="16135" max="16135" width="5.42578125" style="2" customWidth="1"/>
    <col min="16136" max="16136" width="5.140625" style="2" customWidth="1"/>
    <col min="16137" max="16137" width="4.140625" style="2" customWidth="1"/>
    <col min="16138" max="16138" width="6.140625" style="2" customWidth="1"/>
    <col min="16139" max="16140" width="5.5703125" style="2" customWidth="1"/>
    <col min="16141" max="16141" width="4.42578125" style="2" customWidth="1"/>
    <col min="16142" max="16153" width="0" style="2" hidden="1" customWidth="1"/>
    <col min="16154" max="16154" width="7.5703125" style="2" customWidth="1"/>
    <col min="16155" max="16155" width="6.42578125" style="2" customWidth="1"/>
    <col min="16156" max="16156" width="5.42578125" style="2" customWidth="1"/>
    <col min="16157" max="16157" width="5.140625" style="2" customWidth="1"/>
    <col min="16158" max="16158" width="5.7109375" style="2" customWidth="1"/>
    <col min="16159" max="16159" width="5.42578125" style="2" customWidth="1"/>
    <col min="16160" max="16160" width="4.5703125" style="2" customWidth="1"/>
    <col min="16161" max="16161" width="5.42578125" style="2" customWidth="1"/>
    <col min="16162" max="16164" width="5.85546875" style="2" customWidth="1"/>
    <col min="16165" max="16165" width="4.42578125" style="2" customWidth="1"/>
    <col min="16166" max="16180" width="0" style="2" hidden="1" customWidth="1"/>
    <col min="16181" max="16384" width="9.140625" style="2"/>
  </cols>
  <sheetData>
    <row r="1" spans="1:60">
      <c r="G1" s="83" t="s">
        <v>183</v>
      </c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spans="1:60" ht="15.75">
      <c r="A2" s="1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</row>
    <row r="3" spans="1:60" ht="10.5" customHeight="1">
      <c r="A3" s="84" t="s">
        <v>1</v>
      </c>
      <c r="B3" s="78"/>
      <c r="C3" s="89" t="s">
        <v>2</v>
      </c>
      <c r="D3" s="92" t="s">
        <v>3</v>
      </c>
      <c r="E3" s="93"/>
      <c r="F3" s="94"/>
      <c r="G3" s="98" t="s">
        <v>4</v>
      </c>
      <c r="H3" s="98" t="s">
        <v>5</v>
      </c>
      <c r="I3" s="3"/>
      <c r="J3" s="3"/>
      <c r="K3" s="4"/>
      <c r="L3" s="4"/>
      <c r="M3" s="3"/>
      <c r="N3" s="3"/>
      <c r="O3" s="4"/>
      <c r="P3" s="4"/>
      <c r="Q3" s="3"/>
      <c r="R3" s="3"/>
      <c r="S3" s="4"/>
      <c r="T3" s="4"/>
      <c r="U3" s="3"/>
      <c r="V3" s="3"/>
      <c r="W3" s="4"/>
      <c r="X3" s="4"/>
      <c r="Y3" s="3"/>
      <c r="Z3" s="3"/>
      <c r="AA3" s="4"/>
      <c r="AB3" s="4"/>
      <c r="AC3" s="3"/>
      <c r="AD3" s="3"/>
      <c r="AE3" s="4"/>
      <c r="AF3" s="4"/>
      <c r="AG3" s="3"/>
      <c r="AH3" s="3"/>
      <c r="AI3" s="4"/>
      <c r="AJ3" s="4"/>
      <c r="AK3" s="4"/>
      <c r="AL3" s="4"/>
      <c r="AM3" s="4"/>
      <c r="AN3" s="4"/>
      <c r="AO3" s="3"/>
      <c r="AP3" s="3"/>
      <c r="AQ3" s="4"/>
      <c r="AR3" s="4"/>
      <c r="AS3" s="3"/>
      <c r="AT3" s="3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ht="48.75" customHeight="1">
      <c r="A4" s="88"/>
      <c r="B4" s="80"/>
      <c r="C4" s="90"/>
      <c r="D4" s="95"/>
      <c r="E4" s="96"/>
      <c r="F4" s="97"/>
      <c r="G4" s="99"/>
      <c r="H4" s="99"/>
      <c r="I4" s="86" t="s">
        <v>6</v>
      </c>
      <c r="J4" s="87"/>
      <c r="K4" s="84" t="s">
        <v>7</v>
      </c>
      <c r="L4" s="84" t="s">
        <v>5</v>
      </c>
      <c r="M4" s="86" t="s">
        <v>8</v>
      </c>
      <c r="N4" s="87"/>
      <c r="O4" s="84" t="s">
        <v>7</v>
      </c>
      <c r="P4" s="84" t="s">
        <v>5</v>
      </c>
      <c r="Q4" s="86" t="s">
        <v>9</v>
      </c>
      <c r="R4" s="87"/>
      <c r="S4" s="84" t="s">
        <v>7</v>
      </c>
      <c r="T4" s="84" t="s">
        <v>5</v>
      </c>
      <c r="U4" s="86" t="s">
        <v>10</v>
      </c>
      <c r="V4" s="87"/>
      <c r="W4" s="84" t="s">
        <v>11</v>
      </c>
      <c r="X4" s="84" t="s">
        <v>5</v>
      </c>
      <c r="Y4" s="86" t="s">
        <v>12</v>
      </c>
      <c r="Z4" s="87"/>
      <c r="AA4" s="84" t="s">
        <v>13</v>
      </c>
      <c r="AB4" s="84" t="s">
        <v>5</v>
      </c>
      <c r="AC4" s="86" t="s">
        <v>14</v>
      </c>
      <c r="AD4" s="87"/>
      <c r="AE4" s="84" t="s">
        <v>7</v>
      </c>
      <c r="AF4" s="84" t="s">
        <v>5</v>
      </c>
      <c r="AG4" s="86" t="s">
        <v>15</v>
      </c>
      <c r="AH4" s="87"/>
      <c r="AI4" s="84" t="s">
        <v>16</v>
      </c>
      <c r="AJ4" s="84" t="s">
        <v>17</v>
      </c>
      <c r="AK4" s="86" t="s">
        <v>18</v>
      </c>
      <c r="AL4" s="87"/>
      <c r="AM4" s="84" t="s">
        <v>16</v>
      </c>
      <c r="AN4" s="84" t="s">
        <v>17</v>
      </c>
      <c r="AO4" s="86" t="s">
        <v>19</v>
      </c>
      <c r="AP4" s="87"/>
      <c r="AQ4" s="84" t="s">
        <v>16</v>
      </c>
      <c r="AR4" s="84" t="s">
        <v>17</v>
      </c>
      <c r="AS4" s="86" t="s">
        <v>20</v>
      </c>
      <c r="AT4" s="87"/>
      <c r="AU4" s="84" t="s">
        <v>16</v>
      </c>
      <c r="AV4" s="84" t="s">
        <v>17</v>
      </c>
      <c r="AW4" s="86" t="s">
        <v>21</v>
      </c>
      <c r="AX4" s="87"/>
      <c r="AY4" s="84" t="s">
        <v>16</v>
      </c>
      <c r="AZ4" s="84" t="s">
        <v>17</v>
      </c>
      <c r="BA4" s="86" t="s">
        <v>22</v>
      </c>
      <c r="BB4" s="87"/>
      <c r="BC4" s="84" t="s">
        <v>16</v>
      </c>
      <c r="BD4" s="84" t="s">
        <v>17</v>
      </c>
      <c r="BE4" s="86" t="s">
        <v>23</v>
      </c>
      <c r="BF4" s="87"/>
      <c r="BG4" s="84" t="s">
        <v>16</v>
      </c>
      <c r="BH4" s="84" t="s">
        <v>17</v>
      </c>
    </row>
    <row r="5" spans="1:60" ht="27" customHeight="1">
      <c r="A5" s="85"/>
      <c r="B5" s="79" t="s">
        <v>24</v>
      </c>
      <c r="C5" s="91"/>
      <c r="D5" s="5" t="s">
        <v>25</v>
      </c>
      <c r="E5" s="5" t="s">
        <v>26</v>
      </c>
      <c r="F5" s="6" t="s">
        <v>27</v>
      </c>
      <c r="G5" s="100"/>
      <c r="H5" s="100"/>
      <c r="I5" s="5" t="s">
        <v>26</v>
      </c>
      <c r="J5" s="6" t="s">
        <v>27</v>
      </c>
      <c r="K5" s="85"/>
      <c r="L5" s="85"/>
      <c r="M5" s="5" t="s">
        <v>26</v>
      </c>
      <c r="N5" s="6" t="s">
        <v>27</v>
      </c>
      <c r="O5" s="85"/>
      <c r="P5" s="85"/>
      <c r="Q5" s="5" t="s">
        <v>26</v>
      </c>
      <c r="R5" s="6" t="s">
        <v>27</v>
      </c>
      <c r="S5" s="85"/>
      <c r="T5" s="85"/>
      <c r="U5" s="5" t="s">
        <v>26</v>
      </c>
      <c r="V5" s="6" t="s">
        <v>27</v>
      </c>
      <c r="W5" s="85"/>
      <c r="X5" s="85"/>
      <c r="Y5" s="5" t="s">
        <v>26</v>
      </c>
      <c r="Z5" s="6" t="s">
        <v>27</v>
      </c>
      <c r="AA5" s="85"/>
      <c r="AB5" s="85"/>
      <c r="AC5" s="5" t="s">
        <v>26</v>
      </c>
      <c r="AD5" s="6" t="s">
        <v>27</v>
      </c>
      <c r="AE5" s="85"/>
      <c r="AF5" s="85"/>
      <c r="AG5" s="5" t="s">
        <v>26</v>
      </c>
      <c r="AH5" s="6" t="s">
        <v>27</v>
      </c>
      <c r="AI5" s="85"/>
      <c r="AJ5" s="85"/>
      <c r="AK5" s="5" t="s">
        <v>26</v>
      </c>
      <c r="AL5" s="6" t="s">
        <v>27</v>
      </c>
      <c r="AM5" s="85"/>
      <c r="AN5" s="85"/>
      <c r="AO5" s="5" t="s">
        <v>26</v>
      </c>
      <c r="AP5" s="6" t="s">
        <v>27</v>
      </c>
      <c r="AQ5" s="85"/>
      <c r="AR5" s="85"/>
      <c r="AS5" s="5" t="s">
        <v>26</v>
      </c>
      <c r="AT5" s="6" t="s">
        <v>27</v>
      </c>
      <c r="AU5" s="85"/>
      <c r="AV5" s="85"/>
      <c r="AW5" s="5" t="s">
        <v>26</v>
      </c>
      <c r="AX5" s="6" t="s">
        <v>27</v>
      </c>
      <c r="AY5" s="85"/>
      <c r="AZ5" s="85"/>
      <c r="BA5" s="5" t="s">
        <v>26</v>
      </c>
      <c r="BB5" s="6" t="s">
        <v>27</v>
      </c>
      <c r="BC5" s="85"/>
      <c r="BD5" s="85"/>
      <c r="BE5" s="5" t="s">
        <v>26</v>
      </c>
      <c r="BF5" s="6" t="s">
        <v>27</v>
      </c>
      <c r="BG5" s="85"/>
      <c r="BH5" s="85"/>
    </row>
    <row r="6" spans="1:60" s="15" customFormat="1" ht="15" customHeight="1">
      <c r="A6" s="7" t="s">
        <v>28</v>
      </c>
      <c r="B6" s="7"/>
      <c r="C6" s="8" t="s">
        <v>29</v>
      </c>
      <c r="D6" s="9">
        <f>SUM(D7:D19)</f>
        <v>0</v>
      </c>
      <c r="E6" s="10">
        <f>I6+M6+Q6+U6+Y6+AC6+AG6+AO6+AS6+AW6+BA6+AK6+BE6</f>
        <v>0.66398000000000001</v>
      </c>
      <c r="F6" s="10">
        <f>J6+N6+R6+V6+Z6+AD6+AH6+AP6+AT6+AX6+BB6+AL6+BF6</f>
        <v>0</v>
      </c>
      <c r="G6" s="11">
        <f>F6-E6</f>
        <v>-0.66398000000000001</v>
      </c>
      <c r="H6" s="12">
        <v>0</v>
      </c>
      <c r="I6" s="13">
        <f t="shared" ref="I6:X6" si="0">SUM(I7:I19)</f>
        <v>4.6999999999999999E-4</v>
      </c>
      <c r="J6" s="13">
        <f t="shared" si="0"/>
        <v>0</v>
      </c>
      <c r="K6" s="11">
        <f t="shared" si="0"/>
        <v>0</v>
      </c>
      <c r="L6" s="11">
        <v>0</v>
      </c>
      <c r="M6" s="13">
        <f t="shared" si="0"/>
        <v>0</v>
      </c>
      <c r="N6" s="13">
        <f t="shared" si="0"/>
        <v>0</v>
      </c>
      <c r="O6" s="11">
        <f t="shared" si="0"/>
        <v>0</v>
      </c>
      <c r="P6" s="11">
        <f t="shared" si="0"/>
        <v>0</v>
      </c>
      <c r="Q6" s="13">
        <f t="shared" si="0"/>
        <v>0</v>
      </c>
      <c r="R6" s="13">
        <f t="shared" si="0"/>
        <v>0</v>
      </c>
      <c r="S6" s="11">
        <f t="shared" si="0"/>
        <v>0</v>
      </c>
      <c r="T6" s="11">
        <f t="shared" si="0"/>
        <v>0</v>
      </c>
      <c r="U6" s="13">
        <f t="shared" si="0"/>
        <v>0.66351000000000004</v>
      </c>
      <c r="V6" s="13">
        <f t="shared" si="0"/>
        <v>0</v>
      </c>
      <c r="W6" s="11">
        <f t="shared" si="0"/>
        <v>0</v>
      </c>
      <c r="X6" s="11">
        <f t="shared" si="0"/>
        <v>0</v>
      </c>
      <c r="Y6" s="13">
        <f t="shared" ref="Y6:AX6" si="1">SUM(Y7:Y19)</f>
        <v>0</v>
      </c>
      <c r="Z6" s="13">
        <f t="shared" si="1"/>
        <v>0</v>
      </c>
      <c r="AA6" s="11">
        <f t="shared" si="1"/>
        <v>0</v>
      </c>
      <c r="AB6" s="11">
        <f t="shared" si="1"/>
        <v>0</v>
      </c>
      <c r="AC6" s="13">
        <f t="shared" si="1"/>
        <v>0</v>
      </c>
      <c r="AD6" s="13">
        <f t="shared" si="1"/>
        <v>0</v>
      </c>
      <c r="AE6" s="11">
        <f t="shared" si="1"/>
        <v>0</v>
      </c>
      <c r="AF6" s="11">
        <f t="shared" si="1"/>
        <v>0</v>
      </c>
      <c r="AG6" s="13">
        <f t="shared" si="1"/>
        <v>0</v>
      </c>
      <c r="AH6" s="13">
        <f t="shared" si="1"/>
        <v>0</v>
      </c>
      <c r="AI6" s="11">
        <f t="shared" si="1"/>
        <v>0</v>
      </c>
      <c r="AJ6" s="11">
        <f t="shared" si="1"/>
        <v>0</v>
      </c>
      <c r="AK6" s="13">
        <f t="shared" si="1"/>
        <v>0</v>
      </c>
      <c r="AL6" s="13">
        <f t="shared" si="1"/>
        <v>0</v>
      </c>
      <c r="AM6" s="11">
        <f t="shared" si="1"/>
        <v>0</v>
      </c>
      <c r="AN6" s="11">
        <f t="shared" si="1"/>
        <v>0</v>
      </c>
      <c r="AO6" s="13">
        <f t="shared" si="1"/>
        <v>0</v>
      </c>
      <c r="AP6" s="13">
        <f t="shared" si="1"/>
        <v>0</v>
      </c>
      <c r="AQ6" s="11">
        <f t="shared" si="1"/>
        <v>0</v>
      </c>
      <c r="AR6" s="11">
        <f t="shared" si="1"/>
        <v>0</v>
      </c>
      <c r="AS6" s="13">
        <f t="shared" si="1"/>
        <v>0</v>
      </c>
      <c r="AT6" s="13">
        <f t="shared" si="1"/>
        <v>0</v>
      </c>
      <c r="AU6" s="11">
        <f t="shared" si="1"/>
        <v>0</v>
      </c>
      <c r="AV6" s="14"/>
      <c r="AW6" s="14">
        <f t="shared" si="1"/>
        <v>0</v>
      </c>
      <c r="AX6" s="14">
        <f t="shared" si="1"/>
        <v>0</v>
      </c>
      <c r="AY6" s="14">
        <f>AX6-AW6</f>
        <v>0</v>
      </c>
      <c r="AZ6" s="14"/>
      <c r="BA6" s="14">
        <f t="shared" ref="BA6:BB6" si="2">SUM(BA7:BA19)</f>
        <v>0</v>
      </c>
      <c r="BB6" s="14">
        <f t="shared" si="2"/>
        <v>0</v>
      </c>
      <c r="BC6" s="14">
        <f>BB6-BA6</f>
        <v>0</v>
      </c>
      <c r="BD6" s="14"/>
      <c r="BE6" s="14">
        <f t="shared" ref="BE6:BF6" si="3">SUM(BE7:BE19)</f>
        <v>0</v>
      </c>
      <c r="BF6" s="14">
        <f t="shared" si="3"/>
        <v>0</v>
      </c>
      <c r="BG6" s="14">
        <f>BF6-BE6</f>
        <v>0</v>
      </c>
      <c r="BH6" s="34">
        <v>0</v>
      </c>
    </row>
    <row r="7" spans="1:60" ht="12" hidden="1" customHeight="1">
      <c r="A7" s="16"/>
      <c r="B7" s="16"/>
      <c r="C7" s="16" t="s">
        <v>30</v>
      </c>
      <c r="D7" s="17"/>
      <c r="E7" s="18">
        <f>I7+M7+Q7+U7+Y7+AC7+AG7+AO7+AS7+AW7+BA7+AK7+BE7</f>
        <v>0</v>
      </c>
      <c r="F7" s="18">
        <f>J7+N7+R7+V7+Z7+AD7+AH7+AP7+AT7+AX7+BB7+AL7+BF7</f>
        <v>0</v>
      </c>
      <c r="G7" s="19">
        <f t="shared" ref="G7:G36" si="4">F7-E7</f>
        <v>0</v>
      </c>
      <c r="H7" s="19"/>
      <c r="I7" s="20"/>
      <c r="J7" s="20"/>
      <c r="K7" s="21">
        <f>J7-I7</f>
        <v>0</v>
      </c>
      <c r="L7" s="21"/>
      <c r="M7" s="20"/>
      <c r="N7" s="20"/>
      <c r="O7" s="21">
        <f>N7-M7</f>
        <v>0</v>
      </c>
      <c r="P7" s="21"/>
      <c r="Q7" s="20"/>
      <c r="R7" s="20"/>
      <c r="S7" s="21">
        <f>R7-Q7</f>
        <v>0</v>
      </c>
      <c r="T7" s="21"/>
      <c r="U7" s="20"/>
      <c r="V7" s="20"/>
      <c r="W7" s="21">
        <f>V7-U7</f>
        <v>0</v>
      </c>
      <c r="X7" s="21"/>
      <c r="Y7" s="20"/>
      <c r="Z7" s="20"/>
      <c r="AA7" s="21">
        <f>Z7-Y7</f>
        <v>0</v>
      </c>
      <c r="AB7" s="21"/>
      <c r="AC7" s="20"/>
      <c r="AD7" s="20"/>
      <c r="AE7" s="21">
        <f>AD7-AC7</f>
        <v>0</v>
      </c>
      <c r="AF7" s="21"/>
      <c r="AG7" s="20"/>
      <c r="AH7" s="20"/>
      <c r="AI7" s="21">
        <f>AH7-AG7</f>
        <v>0</v>
      </c>
      <c r="AJ7" s="21"/>
      <c r="AK7" s="20"/>
      <c r="AL7" s="20"/>
      <c r="AM7" s="21">
        <f>AL7-AK7</f>
        <v>0</v>
      </c>
      <c r="AN7" s="21"/>
      <c r="AO7" s="20"/>
      <c r="AP7" s="20"/>
      <c r="AQ7" s="21">
        <f>AP7-AO7</f>
        <v>0</v>
      </c>
      <c r="AR7" s="21"/>
      <c r="AS7" s="20"/>
      <c r="AT7" s="20"/>
      <c r="AU7" s="21">
        <f>AT7-AS7</f>
        <v>0</v>
      </c>
      <c r="AV7" s="14"/>
      <c r="AW7" s="22"/>
      <c r="AX7" s="22"/>
      <c r="AY7" s="22">
        <f>AX7-AW7</f>
        <v>0</v>
      </c>
      <c r="AZ7" s="22"/>
      <c r="BA7" s="22"/>
      <c r="BB7" s="22"/>
      <c r="BC7" s="22">
        <f>BB7-BA7</f>
        <v>0</v>
      </c>
      <c r="BD7" s="22"/>
      <c r="BE7" s="22"/>
      <c r="BF7" s="22"/>
      <c r="BG7" s="22">
        <f>BF7-BE7</f>
        <v>0</v>
      </c>
      <c r="BH7" s="34" t="e">
        <f t="shared" ref="BH7:BH69" si="5">BF7/BE7</f>
        <v>#DIV/0!</v>
      </c>
    </row>
    <row r="8" spans="1:60" ht="16.5" hidden="1" customHeight="1">
      <c r="A8" s="16"/>
      <c r="B8" s="16"/>
      <c r="C8" s="16" t="s">
        <v>31</v>
      </c>
      <c r="D8" s="23"/>
      <c r="E8" s="18">
        <f t="shared" ref="E8:F23" si="6">I8+M8+Q8+U8+Y8+AC8+AG8+AO8+AS8+AW8+BA8+AK8+BE8</f>
        <v>0</v>
      </c>
      <c r="F8" s="18">
        <f t="shared" si="6"/>
        <v>0</v>
      </c>
      <c r="G8" s="24">
        <f t="shared" si="4"/>
        <v>0</v>
      </c>
      <c r="H8" s="24"/>
      <c r="I8" s="25"/>
      <c r="J8" s="25"/>
      <c r="K8" s="26">
        <f>J8-I8</f>
        <v>0</v>
      </c>
      <c r="L8" s="26"/>
      <c r="M8" s="25"/>
      <c r="N8" s="25"/>
      <c r="O8" s="26">
        <f>N8-M8</f>
        <v>0</v>
      </c>
      <c r="P8" s="26"/>
      <c r="Q8" s="25"/>
      <c r="R8" s="25"/>
      <c r="S8" s="26">
        <f>R8-Q8</f>
        <v>0</v>
      </c>
      <c r="T8" s="26"/>
      <c r="U8" s="25"/>
      <c r="V8" s="25"/>
      <c r="W8" s="26">
        <f>V8-U8</f>
        <v>0</v>
      </c>
      <c r="X8" s="26"/>
      <c r="Y8" s="25"/>
      <c r="Z8" s="25"/>
      <c r="AA8" s="26">
        <f>Z8-Y8</f>
        <v>0</v>
      </c>
      <c r="AB8" s="26"/>
      <c r="AC8" s="25"/>
      <c r="AD8" s="25"/>
      <c r="AE8" s="26">
        <f>AD8-AC8</f>
        <v>0</v>
      </c>
      <c r="AF8" s="26"/>
      <c r="AG8" s="25"/>
      <c r="AH8" s="25"/>
      <c r="AI8" s="26">
        <f>AH8-AG8</f>
        <v>0</v>
      </c>
      <c r="AJ8" s="26"/>
      <c r="AK8" s="25"/>
      <c r="AL8" s="25"/>
      <c r="AM8" s="26">
        <f>AL8-AK8</f>
        <v>0</v>
      </c>
      <c r="AN8" s="26"/>
      <c r="AO8" s="25"/>
      <c r="AP8" s="25"/>
      <c r="AQ8" s="26">
        <f>AP8-AO8</f>
        <v>0</v>
      </c>
      <c r="AR8" s="26"/>
      <c r="AS8" s="25"/>
      <c r="AT8" s="25"/>
      <c r="AU8" s="26">
        <f>AT8-AS8</f>
        <v>0</v>
      </c>
      <c r="AV8" s="14"/>
      <c r="AW8" s="27"/>
      <c r="AX8" s="27"/>
      <c r="AY8" s="27">
        <f>AX8-AW8</f>
        <v>0</v>
      </c>
      <c r="AZ8" s="27"/>
      <c r="BA8" s="27"/>
      <c r="BB8" s="27"/>
      <c r="BC8" s="27">
        <f>BB8-BA8</f>
        <v>0</v>
      </c>
      <c r="BD8" s="27"/>
      <c r="BE8" s="27"/>
      <c r="BF8" s="27"/>
      <c r="BG8" s="27">
        <f>BF8-BE8</f>
        <v>0</v>
      </c>
      <c r="BH8" s="34" t="e">
        <f t="shared" si="5"/>
        <v>#DIV/0!</v>
      </c>
    </row>
    <row r="9" spans="1:60" ht="26.25" hidden="1" customHeight="1">
      <c r="A9" s="16"/>
      <c r="B9" s="16"/>
      <c r="C9" s="28" t="s">
        <v>32</v>
      </c>
      <c r="D9" s="29"/>
      <c r="E9" s="18">
        <f t="shared" si="6"/>
        <v>0</v>
      </c>
      <c r="F9" s="18">
        <f t="shared" si="6"/>
        <v>0</v>
      </c>
      <c r="G9" s="24">
        <f t="shared" si="4"/>
        <v>0</v>
      </c>
      <c r="H9" s="24" t="e">
        <f t="shared" ref="H9:H19" si="7">F9/E9</f>
        <v>#DIV/0!</v>
      </c>
      <c r="I9" s="25"/>
      <c r="J9" s="25"/>
      <c r="K9" s="26">
        <f>J9-I9</f>
        <v>0</v>
      </c>
      <c r="L9" s="26"/>
      <c r="M9" s="25"/>
      <c r="N9" s="25"/>
      <c r="O9" s="26">
        <f>N9-M9</f>
        <v>0</v>
      </c>
      <c r="P9" s="26"/>
      <c r="Q9" s="25"/>
      <c r="R9" s="25"/>
      <c r="S9" s="26">
        <f>R9-Q9</f>
        <v>0</v>
      </c>
      <c r="T9" s="26"/>
      <c r="U9" s="25"/>
      <c r="V9" s="25"/>
      <c r="W9" s="26">
        <f>V9-U9</f>
        <v>0</v>
      </c>
      <c r="X9" s="26"/>
      <c r="Y9" s="25"/>
      <c r="Z9" s="25"/>
      <c r="AA9" s="26">
        <f>Z9-Y9</f>
        <v>0</v>
      </c>
      <c r="AB9" s="26"/>
      <c r="AC9" s="25"/>
      <c r="AD9" s="25"/>
      <c r="AE9" s="26">
        <f>AD9-AC9</f>
        <v>0</v>
      </c>
      <c r="AF9" s="26"/>
      <c r="AG9" s="25"/>
      <c r="AH9" s="25"/>
      <c r="AI9" s="26">
        <f>AH9-AG9</f>
        <v>0</v>
      </c>
      <c r="AJ9" s="26"/>
      <c r="AK9" s="25"/>
      <c r="AL9" s="25"/>
      <c r="AM9" s="26">
        <f>AL9-AK9</f>
        <v>0</v>
      </c>
      <c r="AN9" s="26"/>
      <c r="AO9" s="25"/>
      <c r="AP9" s="25"/>
      <c r="AQ9" s="26">
        <f>AP9-AO9</f>
        <v>0</v>
      </c>
      <c r="AR9" s="26"/>
      <c r="AS9" s="25"/>
      <c r="AT9" s="25"/>
      <c r="AU9" s="26">
        <f>AT9-AS9</f>
        <v>0</v>
      </c>
      <c r="AV9" s="14"/>
      <c r="AW9" s="27"/>
      <c r="AX9" s="27"/>
      <c r="AY9" s="27">
        <f>AX9-AW9</f>
        <v>0</v>
      </c>
      <c r="AZ9" s="27"/>
      <c r="BA9" s="27"/>
      <c r="BB9" s="27"/>
      <c r="BC9" s="27">
        <f>BB9-BA9</f>
        <v>0</v>
      </c>
      <c r="BD9" s="27"/>
      <c r="BE9" s="27"/>
      <c r="BF9" s="27"/>
      <c r="BG9" s="27">
        <f>BF9-BE9</f>
        <v>0</v>
      </c>
      <c r="BH9" s="34" t="e">
        <f t="shared" si="5"/>
        <v>#DIV/0!</v>
      </c>
    </row>
    <row r="10" spans="1:60" ht="14.25" hidden="1" customHeight="1">
      <c r="A10" s="16"/>
      <c r="B10" s="16"/>
      <c r="C10" s="28" t="s">
        <v>33</v>
      </c>
      <c r="D10" s="29"/>
      <c r="E10" s="18">
        <f t="shared" si="6"/>
        <v>0</v>
      </c>
      <c r="F10" s="18">
        <f t="shared" si="6"/>
        <v>0</v>
      </c>
      <c r="G10" s="24">
        <f t="shared" si="4"/>
        <v>0</v>
      </c>
      <c r="H10" s="24" t="e">
        <f t="shared" si="7"/>
        <v>#DIV/0!</v>
      </c>
      <c r="I10" s="25"/>
      <c r="J10" s="25"/>
      <c r="K10" s="26">
        <f>J10-I10</f>
        <v>0</v>
      </c>
      <c r="L10" s="26"/>
      <c r="M10" s="25"/>
      <c r="N10" s="25"/>
      <c r="O10" s="26">
        <f>N10-M10</f>
        <v>0</v>
      </c>
      <c r="P10" s="26"/>
      <c r="Q10" s="25"/>
      <c r="R10" s="25"/>
      <c r="S10" s="26">
        <f>R10-Q10</f>
        <v>0</v>
      </c>
      <c r="T10" s="26"/>
      <c r="U10" s="25"/>
      <c r="V10" s="25"/>
      <c r="W10" s="26">
        <f>V10-U10</f>
        <v>0</v>
      </c>
      <c r="X10" s="26"/>
      <c r="Y10" s="25"/>
      <c r="Z10" s="25"/>
      <c r="AA10" s="26">
        <f>Z10-Y10</f>
        <v>0</v>
      </c>
      <c r="AB10" s="26"/>
      <c r="AC10" s="25"/>
      <c r="AD10" s="25"/>
      <c r="AE10" s="26">
        <f>AD10-AC10</f>
        <v>0</v>
      </c>
      <c r="AF10" s="26"/>
      <c r="AG10" s="25"/>
      <c r="AH10" s="25"/>
      <c r="AI10" s="26">
        <f>AH10-AG10</f>
        <v>0</v>
      </c>
      <c r="AJ10" s="26"/>
      <c r="AK10" s="25"/>
      <c r="AL10" s="25"/>
      <c r="AM10" s="26">
        <f>AL10-AK10</f>
        <v>0</v>
      </c>
      <c r="AN10" s="26"/>
      <c r="AO10" s="25"/>
      <c r="AP10" s="25"/>
      <c r="AQ10" s="26">
        <f>AP10-AO10</f>
        <v>0</v>
      </c>
      <c r="AR10" s="26"/>
      <c r="AS10" s="25"/>
      <c r="AT10" s="25"/>
      <c r="AU10" s="26">
        <f>AT10-AS10</f>
        <v>0</v>
      </c>
      <c r="AV10" s="14"/>
      <c r="AW10" s="27"/>
      <c r="AX10" s="27"/>
      <c r="AY10" s="27">
        <f>AX10-AW10</f>
        <v>0</v>
      </c>
      <c r="AZ10" s="27"/>
      <c r="BA10" s="27"/>
      <c r="BB10" s="27"/>
      <c r="BC10" s="27">
        <f>BB10-BA10</f>
        <v>0</v>
      </c>
      <c r="BD10" s="27"/>
      <c r="BE10" s="27"/>
      <c r="BF10" s="27"/>
      <c r="BG10" s="27">
        <f>BF10-BE10</f>
        <v>0</v>
      </c>
      <c r="BH10" s="34" t="e">
        <f t="shared" si="5"/>
        <v>#DIV/0!</v>
      </c>
    </row>
    <row r="11" spans="1:60" ht="15.75" customHeight="1">
      <c r="A11" s="16"/>
      <c r="B11" s="16">
        <v>1701042113</v>
      </c>
      <c r="C11" s="28" t="s">
        <v>34</v>
      </c>
      <c r="D11" s="29">
        <v>0</v>
      </c>
      <c r="E11" s="18">
        <f t="shared" si="6"/>
        <v>0.66351000000000004</v>
      </c>
      <c r="F11" s="18">
        <f t="shared" si="6"/>
        <v>0</v>
      </c>
      <c r="G11" s="24">
        <f t="shared" si="4"/>
        <v>-0.66351000000000004</v>
      </c>
      <c r="H11" s="24">
        <v>0</v>
      </c>
      <c r="I11" s="25"/>
      <c r="J11" s="25"/>
      <c r="K11" s="26"/>
      <c r="L11" s="26">
        <v>0</v>
      </c>
      <c r="M11" s="25"/>
      <c r="N11" s="25"/>
      <c r="O11" s="26"/>
      <c r="P11" s="26"/>
      <c r="Q11" s="25"/>
      <c r="R11" s="25"/>
      <c r="S11" s="26"/>
      <c r="T11" s="26"/>
      <c r="U11" s="25">
        <v>0.66351000000000004</v>
      </c>
      <c r="V11" s="25"/>
      <c r="W11" s="26"/>
      <c r="X11" s="26"/>
      <c r="Y11" s="25"/>
      <c r="Z11" s="25"/>
      <c r="AA11" s="26"/>
      <c r="AB11" s="26"/>
      <c r="AC11" s="25"/>
      <c r="AD11" s="25"/>
      <c r="AE11" s="26"/>
      <c r="AF11" s="26"/>
      <c r="AG11" s="25"/>
      <c r="AH11" s="25"/>
      <c r="AI11" s="26"/>
      <c r="AJ11" s="26"/>
      <c r="AK11" s="25"/>
      <c r="AL11" s="25"/>
      <c r="AM11" s="26"/>
      <c r="AN11" s="26"/>
      <c r="AO11" s="25"/>
      <c r="AP11" s="25"/>
      <c r="AQ11" s="26"/>
      <c r="AR11" s="26"/>
      <c r="AS11" s="25"/>
      <c r="AT11" s="25"/>
      <c r="AU11" s="26"/>
      <c r="AV11" s="14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34">
        <v>0</v>
      </c>
    </row>
    <row r="12" spans="1:60" ht="15.75" hidden="1" customHeight="1">
      <c r="A12" s="16"/>
      <c r="B12" s="16">
        <v>1701051164</v>
      </c>
      <c r="C12" s="28" t="s">
        <v>35</v>
      </c>
      <c r="D12" s="29"/>
      <c r="E12" s="18">
        <f t="shared" si="6"/>
        <v>0</v>
      </c>
      <c r="F12" s="18">
        <f t="shared" si="6"/>
        <v>0</v>
      </c>
      <c r="G12" s="24">
        <f t="shared" si="4"/>
        <v>0</v>
      </c>
      <c r="H12" s="24" t="e">
        <f t="shared" si="7"/>
        <v>#DIV/0!</v>
      </c>
      <c r="I12" s="25"/>
      <c r="J12" s="25"/>
      <c r="K12" s="26"/>
      <c r="L12" s="26"/>
      <c r="M12" s="25"/>
      <c r="N12" s="25"/>
      <c r="O12" s="26"/>
      <c r="P12" s="26"/>
      <c r="Q12" s="25"/>
      <c r="R12" s="25"/>
      <c r="S12" s="26"/>
      <c r="T12" s="26"/>
      <c r="U12" s="25"/>
      <c r="V12" s="25"/>
      <c r="W12" s="26"/>
      <c r="X12" s="26"/>
      <c r="Y12" s="25"/>
      <c r="Z12" s="25"/>
      <c r="AA12" s="26"/>
      <c r="AB12" s="26"/>
      <c r="AC12" s="25"/>
      <c r="AD12" s="25"/>
      <c r="AE12" s="26"/>
      <c r="AF12" s="26"/>
      <c r="AG12" s="25"/>
      <c r="AH12" s="25"/>
      <c r="AI12" s="26"/>
      <c r="AJ12" s="26"/>
      <c r="AK12" s="25"/>
      <c r="AL12" s="25"/>
      <c r="AM12" s="26"/>
      <c r="AN12" s="26"/>
      <c r="AO12" s="25"/>
      <c r="AP12" s="25"/>
      <c r="AQ12" s="26"/>
      <c r="AR12" s="26"/>
      <c r="AS12" s="25"/>
      <c r="AT12" s="25"/>
      <c r="AU12" s="26"/>
      <c r="AV12" s="14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34" t="e">
        <f t="shared" si="5"/>
        <v>#DIV/0!</v>
      </c>
    </row>
    <row r="13" spans="1:60" ht="16.5" hidden="1" customHeight="1">
      <c r="A13" s="16"/>
      <c r="B13" s="16">
        <v>1718000337</v>
      </c>
      <c r="C13" s="28" t="s">
        <v>36</v>
      </c>
      <c r="D13" s="29"/>
      <c r="E13" s="18">
        <f t="shared" si="6"/>
        <v>0</v>
      </c>
      <c r="F13" s="18">
        <f t="shared" si="6"/>
        <v>0</v>
      </c>
      <c r="G13" s="24">
        <f t="shared" si="4"/>
        <v>0</v>
      </c>
      <c r="H13" s="24" t="e">
        <f t="shared" si="7"/>
        <v>#DIV/0!</v>
      </c>
      <c r="I13" s="25"/>
      <c r="J13" s="25"/>
      <c r="K13" s="26">
        <f t="shared" ref="K13:K67" si="8">J13-I13</f>
        <v>0</v>
      </c>
      <c r="L13" s="26"/>
      <c r="M13" s="25"/>
      <c r="N13" s="25"/>
      <c r="O13" s="26">
        <f t="shared" ref="O13:O37" si="9">N13-M13</f>
        <v>0</v>
      </c>
      <c r="P13" s="26"/>
      <c r="Q13" s="25"/>
      <c r="R13" s="25"/>
      <c r="S13" s="26">
        <f t="shared" ref="S13:S37" si="10">R13-Q13</f>
        <v>0</v>
      </c>
      <c r="T13" s="26"/>
      <c r="U13" s="25"/>
      <c r="V13" s="25"/>
      <c r="W13" s="26">
        <f t="shared" ref="W13:W37" si="11">V13-U13</f>
        <v>0</v>
      </c>
      <c r="X13" s="26"/>
      <c r="Y13" s="25"/>
      <c r="Z13" s="25"/>
      <c r="AA13" s="26">
        <f t="shared" ref="AA13:AA37" si="12">Z13-Y13</f>
        <v>0</v>
      </c>
      <c r="AB13" s="26"/>
      <c r="AC13" s="25"/>
      <c r="AD13" s="25"/>
      <c r="AE13" s="26">
        <f t="shared" ref="AE13:AE37" si="13">AD13-AC13</f>
        <v>0</v>
      </c>
      <c r="AF13" s="26"/>
      <c r="AG13" s="25"/>
      <c r="AH13" s="25"/>
      <c r="AI13" s="26">
        <f t="shared" ref="AI13:AI37" si="14">AH13-AG13</f>
        <v>0</v>
      </c>
      <c r="AJ13" s="26"/>
      <c r="AK13" s="25"/>
      <c r="AL13" s="25"/>
      <c r="AM13" s="26">
        <f t="shared" ref="AM13:AM37" si="15">AL13-AK13</f>
        <v>0</v>
      </c>
      <c r="AN13" s="26"/>
      <c r="AO13" s="25"/>
      <c r="AP13" s="25"/>
      <c r="AQ13" s="26">
        <f t="shared" ref="AQ13:AQ37" si="16">AP13-AO13</f>
        <v>0</v>
      </c>
      <c r="AR13" s="26"/>
      <c r="AS13" s="25"/>
      <c r="AT13" s="25"/>
      <c r="AU13" s="26">
        <f t="shared" ref="AU13:AU37" si="17">AT13-AS13</f>
        <v>0</v>
      </c>
      <c r="AV13" s="14"/>
      <c r="AW13" s="27"/>
      <c r="AX13" s="27"/>
      <c r="AY13" s="27">
        <f>AX13-AW13</f>
        <v>0</v>
      </c>
      <c r="AZ13" s="27"/>
      <c r="BA13" s="27"/>
      <c r="BB13" s="27"/>
      <c r="BC13" s="27">
        <f>BB13-BA13</f>
        <v>0</v>
      </c>
      <c r="BD13" s="27"/>
      <c r="BE13" s="27"/>
      <c r="BF13" s="27"/>
      <c r="BG13" s="27">
        <f>BF13-BE13</f>
        <v>0</v>
      </c>
      <c r="BH13" s="34" t="e">
        <f t="shared" si="5"/>
        <v>#DIV/0!</v>
      </c>
    </row>
    <row r="14" spans="1:60" ht="16.5" hidden="1" customHeight="1">
      <c r="A14" s="16"/>
      <c r="B14" s="16">
        <v>1701033158</v>
      </c>
      <c r="C14" s="28" t="s">
        <v>37</v>
      </c>
      <c r="D14" s="29"/>
      <c r="E14" s="18">
        <f t="shared" si="6"/>
        <v>4.6999999999999999E-4</v>
      </c>
      <c r="F14" s="18">
        <f t="shared" si="6"/>
        <v>0</v>
      </c>
      <c r="G14" s="24"/>
      <c r="H14" s="24"/>
      <c r="I14" s="25">
        <v>4.6999999999999999E-4</v>
      </c>
      <c r="J14" s="25"/>
      <c r="K14" s="26"/>
      <c r="L14" s="26"/>
      <c r="M14" s="25"/>
      <c r="N14" s="25"/>
      <c r="O14" s="26"/>
      <c r="P14" s="26"/>
      <c r="Q14" s="25"/>
      <c r="R14" s="25"/>
      <c r="S14" s="26"/>
      <c r="T14" s="26"/>
      <c r="U14" s="25"/>
      <c r="V14" s="25"/>
      <c r="W14" s="26"/>
      <c r="X14" s="26"/>
      <c r="Y14" s="25"/>
      <c r="Z14" s="25"/>
      <c r="AA14" s="26"/>
      <c r="AB14" s="26"/>
      <c r="AC14" s="25"/>
      <c r="AD14" s="25"/>
      <c r="AE14" s="26"/>
      <c r="AF14" s="26"/>
      <c r="AG14" s="25"/>
      <c r="AH14" s="25"/>
      <c r="AI14" s="26"/>
      <c r="AJ14" s="26"/>
      <c r="AK14" s="25"/>
      <c r="AL14" s="25"/>
      <c r="AM14" s="26"/>
      <c r="AN14" s="26"/>
      <c r="AO14" s="25"/>
      <c r="AP14" s="25"/>
      <c r="AQ14" s="26"/>
      <c r="AR14" s="26"/>
      <c r="AS14" s="25"/>
      <c r="AT14" s="25"/>
      <c r="AU14" s="26"/>
      <c r="AV14" s="14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34" t="e">
        <f t="shared" si="5"/>
        <v>#DIV/0!</v>
      </c>
    </row>
    <row r="15" spans="1:60" ht="28.5" hidden="1" customHeight="1">
      <c r="A15" s="16"/>
      <c r="B15" s="16">
        <v>1701037466</v>
      </c>
      <c r="C15" s="28" t="s">
        <v>38</v>
      </c>
      <c r="D15" s="29">
        <v>0</v>
      </c>
      <c r="E15" s="18">
        <f t="shared" si="6"/>
        <v>0</v>
      </c>
      <c r="F15" s="18">
        <f t="shared" si="6"/>
        <v>0</v>
      </c>
      <c r="G15" s="24">
        <f>F15-E15</f>
        <v>0</v>
      </c>
      <c r="H15" s="24">
        <v>0</v>
      </c>
      <c r="I15" s="25"/>
      <c r="J15" s="25"/>
      <c r="K15" s="26">
        <f>J15-I15</f>
        <v>0</v>
      </c>
      <c r="L15" s="26"/>
      <c r="M15" s="25"/>
      <c r="N15" s="25"/>
      <c r="O15" s="26">
        <f>N15-M15</f>
        <v>0</v>
      </c>
      <c r="P15" s="26"/>
      <c r="Q15" s="25"/>
      <c r="R15" s="25"/>
      <c r="S15" s="26">
        <f>R15-Q15</f>
        <v>0</v>
      </c>
      <c r="T15" s="26"/>
      <c r="U15" s="25"/>
      <c r="V15" s="25"/>
      <c r="W15" s="26">
        <f>V15-U15</f>
        <v>0</v>
      </c>
      <c r="X15" s="26"/>
      <c r="Y15" s="25"/>
      <c r="Z15" s="25"/>
      <c r="AA15" s="26">
        <f>Z15-Y15</f>
        <v>0</v>
      </c>
      <c r="AB15" s="26"/>
      <c r="AC15" s="25"/>
      <c r="AD15" s="25"/>
      <c r="AE15" s="26">
        <f>AD15-AC15</f>
        <v>0</v>
      </c>
      <c r="AF15" s="26"/>
      <c r="AG15" s="25"/>
      <c r="AH15" s="25"/>
      <c r="AI15" s="26">
        <f>AH15-AG15</f>
        <v>0</v>
      </c>
      <c r="AJ15" s="26"/>
      <c r="AK15" s="25"/>
      <c r="AL15" s="25"/>
      <c r="AM15" s="26">
        <f>AL15-AK15</f>
        <v>0</v>
      </c>
      <c r="AN15" s="26"/>
      <c r="AO15" s="25"/>
      <c r="AP15" s="25"/>
      <c r="AQ15" s="26">
        <f>AP15-AO15</f>
        <v>0</v>
      </c>
      <c r="AR15" s="26"/>
      <c r="AS15" s="25"/>
      <c r="AT15" s="25"/>
      <c r="AU15" s="26">
        <f>AT15-AS15</f>
        <v>0</v>
      </c>
      <c r="AV15" s="14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34" t="e">
        <f t="shared" si="5"/>
        <v>#DIV/0!</v>
      </c>
    </row>
    <row r="16" spans="1:60" ht="18" hidden="1" customHeight="1">
      <c r="A16" s="16"/>
      <c r="B16" s="16"/>
      <c r="C16" s="28" t="s">
        <v>39</v>
      </c>
      <c r="D16" s="29">
        <v>0</v>
      </c>
      <c r="E16" s="18">
        <f t="shared" si="6"/>
        <v>0</v>
      </c>
      <c r="F16" s="18">
        <f t="shared" si="6"/>
        <v>0</v>
      </c>
      <c r="G16" s="24">
        <f t="shared" si="4"/>
        <v>0</v>
      </c>
      <c r="H16" s="24" t="e">
        <f t="shared" si="7"/>
        <v>#DIV/0!</v>
      </c>
      <c r="I16" s="25"/>
      <c r="J16" s="25"/>
      <c r="K16" s="26">
        <f t="shared" si="8"/>
        <v>0</v>
      </c>
      <c r="L16" s="26"/>
      <c r="M16" s="25"/>
      <c r="N16" s="25"/>
      <c r="O16" s="26">
        <f t="shared" si="9"/>
        <v>0</v>
      </c>
      <c r="P16" s="26"/>
      <c r="Q16" s="25"/>
      <c r="R16" s="25"/>
      <c r="S16" s="26">
        <f t="shared" si="10"/>
        <v>0</v>
      </c>
      <c r="T16" s="26"/>
      <c r="U16" s="25"/>
      <c r="V16" s="25"/>
      <c r="W16" s="26">
        <f t="shared" si="11"/>
        <v>0</v>
      </c>
      <c r="X16" s="26"/>
      <c r="Y16" s="25"/>
      <c r="Z16" s="25"/>
      <c r="AA16" s="26">
        <f t="shared" si="12"/>
        <v>0</v>
      </c>
      <c r="AB16" s="26"/>
      <c r="AC16" s="25"/>
      <c r="AD16" s="25"/>
      <c r="AE16" s="26">
        <f t="shared" si="13"/>
        <v>0</v>
      </c>
      <c r="AF16" s="26"/>
      <c r="AG16" s="25"/>
      <c r="AH16" s="25"/>
      <c r="AI16" s="26">
        <f t="shared" si="14"/>
        <v>0</v>
      </c>
      <c r="AJ16" s="26"/>
      <c r="AK16" s="25"/>
      <c r="AL16" s="25"/>
      <c r="AM16" s="26">
        <f t="shared" si="15"/>
        <v>0</v>
      </c>
      <c r="AN16" s="26"/>
      <c r="AO16" s="25"/>
      <c r="AP16" s="25"/>
      <c r="AQ16" s="26">
        <f t="shared" si="16"/>
        <v>0</v>
      </c>
      <c r="AR16" s="26"/>
      <c r="AS16" s="25"/>
      <c r="AT16" s="25"/>
      <c r="AU16" s="26">
        <f t="shared" si="17"/>
        <v>0</v>
      </c>
      <c r="AV16" s="14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34" t="e">
        <f t="shared" si="5"/>
        <v>#DIV/0!</v>
      </c>
    </row>
    <row r="17" spans="1:60" ht="16.5" hidden="1" customHeight="1">
      <c r="A17" s="16"/>
      <c r="B17" s="16"/>
      <c r="C17" s="28" t="s">
        <v>40</v>
      </c>
      <c r="D17" s="29"/>
      <c r="E17" s="18">
        <f t="shared" si="6"/>
        <v>0</v>
      </c>
      <c r="F17" s="18">
        <f t="shared" si="6"/>
        <v>0</v>
      </c>
      <c r="G17" s="24">
        <f>F17-E17</f>
        <v>0</v>
      </c>
      <c r="H17" s="24">
        <v>0</v>
      </c>
      <c r="I17" s="25"/>
      <c r="J17" s="25"/>
      <c r="K17" s="26">
        <f>J17-I17</f>
        <v>0</v>
      </c>
      <c r="L17" s="26">
        <v>0</v>
      </c>
      <c r="M17" s="25"/>
      <c r="N17" s="25"/>
      <c r="O17" s="26">
        <f>N17-M17</f>
        <v>0</v>
      </c>
      <c r="P17" s="26"/>
      <c r="Q17" s="25"/>
      <c r="R17" s="25"/>
      <c r="S17" s="26">
        <f>R17-Q17</f>
        <v>0</v>
      </c>
      <c r="T17" s="26"/>
      <c r="U17" s="25"/>
      <c r="V17" s="25"/>
      <c r="W17" s="26">
        <f>V17-U17</f>
        <v>0</v>
      </c>
      <c r="X17" s="26"/>
      <c r="Y17" s="25"/>
      <c r="Z17" s="25"/>
      <c r="AA17" s="26">
        <f>Z17-Y17</f>
        <v>0</v>
      </c>
      <c r="AB17" s="26"/>
      <c r="AC17" s="25"/>
      <c r="AD17" s="25"/>
      <c r="AE17" s="26">
        <f>AD17-AC17</f>
        <v>0</v>
      </c>
      <c r="AF17" s="26"/>
      <c r="AG17" s="25"/>
      <c r="AH17" s="25"/>
      <c r="AI17" s="26">
        <f>AH17-AG17</f>
        <v>0</v>
      </c>
      <c r="AJ17" s="26"/>
      <c r="AK17" s="25"/>
      <c r="AL17" s="25"/>
      <c r="AM17" s="26">
        <f>AL17-AK17</f>
        <v>0</v>
      </c>
      <c r="AN17" s="26"/>
      <c r="AO17" s="25"/>
      <c r="AP17" s="25"/>
      <c r="AQ17" s="26">
        <f>AP17-AO17</f>
        <v>0</v>
      </c>
      <c r="AR17" s="26"/>
      <c r="AS17" s="25"/>
      <c r="AT17" s="25"/>
      <c r="AU17" s="26">
        <f>AT17-AS17</f>
        <v>0</v>
      </c>
      <c r="AV17" s="14"/>
      <c r="AW17" s="27"/>
      <c r="AX17" s="27"/>
      <c r="AY17" s="27">
        <v>0</v>
      </c>
      <c r="AZ17" s="27"/>
      <c r="BA17" s="27"/>
      <c r="BB17" s="27"/>
      <c r="BC17" s="27">
        <v>0</v>
      </c>
      <c r="BD17" s="27"/>
      <c r="BE17" s="27"/>
      <c r="BF17" s="27"/>
      <c r="BG17" s="27">
        <v>0</v>
      </c>
      <c r="BH17" s="34" t="e">
        <f t="shared" si="5"/>
        <v>#DIV/0!</v>
      </c>
    </row>
    <row r="18" spans="1:60" ht="16.5" hidden="1" customHeight="1">
      <c r="A18" s="16"/>
      <c r="B18" s="16"/>
      <c r="C18" s="28" t="s">
        <v>41</v>
      </c>
      <c r="D18" s="29"/>
      <c r="E18" s="18">
        <f t="shared" si="6"/>
        <v>0</v>
      </c>
      <c r="F18" s="18">
        <f t="shared" si="6"/>
        <v>0</v>
      </c>
      <c r="G18" s="24">
        <f t="shared" si="4"/>
        <v>0</v>
      </c>
      <c r="H18" s="24" t="e">
        <f t="shared" si="7"/>
        <v>#DIV/0!</v>
      </c>
      <c r="I18" s="25"/>
      <c r="J18" s="25"/>
      <c r="K18" s="26">
        <f t="shared" si="8"/>
        <v>0</v>
      </c>
      <c r="L18" s="26" t="e">
        <f>J18/I18</f>
        <v>#DIV/0!</v>
      </c>
      <c r="M18" s="25"/>
      <c r="N18" s="25"/>
      <c r="O18" s="26">
        <f t="shared" si="9"/>
        <v>0</v>
      </c>
      <c r="P18" s="26"/>
      <c r="Q18" s="25"/>
      <c r="R18" s="25"/>
      <c r="S18" s="26">
        <f t="shared" si="10"/>
        <v>0</v>
      </c>
      <c r="T18" s="26"/>
      <c r="U18" s="25"/>
      <c r="V18" s="25"/>
      <c r="W18" s="26">
        <f t="shared" si="11"/>
        <v>0</v>
      </c>
      <c r="X18" s="26"/>
      <c r="Y18" s="25"/>
      <c r="Z18" s="25"/>
      <c r="AA18" s="26">
        <f t="shared" si="12"/>
        <v>0</v>
      </c>
      <c r="AB18" s="26"/>
      <c r="AC18" s="25"/>
      <c r="AD18" s="25"/>
      <c r="AE18" s="26">
        <f t="shared" si="13"/>
        <v>0</v>
      </c>
      <c r="AF18" s="26"/>
      <c r="AG18" s="25"/>
      <c r="AH18" s="25"/>
      <c r="AI18" s="26">
        <f t="shared" si="14"/>
        <v>0</v>
      </c>
      <c r="AJ18" s="26"/>
      <c r="AK18" s="25"/>
      <c r="AL18" s="25"/>
      <c r="AM18" s="26">
        <f t="shared" si="15"/>
        <v>0</v>
      </c>
      <c r="AN18" s="26"/>
      <c r="AO18" s="25"/>
      <c r="AP18" s="25"/>
      <c r="AQ18" s="26">
        <f t="shared" si="16"/>
        <v>0</v>
      </c>
      <c r="AR18" s="26"/>
      <c r="AS18" s="25"/>
      <c r="AT18" s="25"/>
      <c r="AU18" s="26">
        <f t="shared" si="17"/>
        <v>0</v>
      </c>
      <c r="AV18" s="14"/>
      <c r="AW18" s="27"/>
      <c r="AX18" s="27"/>
      <c r="AY18" s="27">
        <v>0</v>
      </c>
      <c r="AZ18" s="27"/>
      <c r="BA18" s="27"/>
      <c r="BB18" s="27"/>
      <c r="BC18" s="27">
        <v>0</v>
      </c>
      <c r="BD18" s="27"/>
      <c r="BE18" s="27"/>
      <c r="BF18" s="27"/>
      <c r="BG18" s="27">
        <v>0</v>
      </c>
      <c r="BH18" s="34" t="e">
        <f t="shared" si="5"/>
        <v>#DIV/0!</v>
      </c>
    </row>
    <row r="19" spans="1:60" ht="22.5" hidden="1" customHeight="1">
      <c r="A19" s="16"/>
      <c r="B19" s="16"/>
      <c r="C19" s="28" t="s">
        <v>42</v>
      </c>
      <c r="D19" s="29"/>
      <c r="E19" s="18">
        <f t="shared" si="6"/>
        <v>0</v>
      </c>
      <c r="F19" s="18">
        <f t="shared" si="6"/>
        <v>0</v>
      </c>
      <c r="G19" s="24">
        <f t="shared" si="4"/>
        <v>0</v>
      </c>
      <c r="H19" s="24" t="e">
        <f t="shared" si="7"/>
        <v>#DIV/0!</v>
      </c>
      <c r="I19" s="25"/>
      <c r="J19" s="25"/>
      <c r="K19" s="26">
        <f t="shared" si="8"/>
        <v>0</v>
      </c>
      <c r="L19" s="26"/>
      <c r="M19" s="25"/>
      <c r="N19" s="25"/>
      <c r="O19" s="26">
        <f t="shared" si="9"/>
        <v>0</v>
      </c>
      <c r="P19" s="26"/>
      <c r="Q19" s="25"/>
      <c r="R19" s="25"/>
      <c r="S19" s="26">
        <f t="shared" si="10"/>
        <v>0</v>
      </c>
      <c r="T19" s="26"/>
      <c r="U19" s="25"/>
      <c r="V19" s="25"/>
      <c r="W19" s="26">
        <f t="shared" si="11"/>
        <v>0</v>
      </c>
      <c r="X19" s="26"/>
      <c r="Y19" s="25"/>
      <c r="Z19" s="25"/>
      <c r="AA19" s="26">
        <f t="shared" si="12"/>
        <v>0</v>
      </c>
      <c r="AB19" s="26"/>
      <c r="AC19" s="25"/>
      <c r="AD19" s="25"/>
      <c r="AE19" s="26">
        <f t="shared" si="13"/>
        <v>0</v>
      </c>
      <c r="AF19" s="26"/>
      <c r="AG19" s="25"/>
      <c r="AH19" s="25"/>
      <c r="AI19" s="26">
        <f t="shared" si="14"/>
        <v>0</v>
      </c>
      <c r="AJ19" s="26"/>
      <c r="AK19" s="25"/>
      <c r="AL19" s="25"/>
      <c r="AM19" s="26">
        <f t="shared" si="15"/>
        <v>0</v>
      </c>
      <c r="AN19" s="26"/>
      <c r="AO19" s="25"/>
      <c r="AP19" s="25"/>
      <c r="AQ19" s="26">
        <f t="shared" si="16"/>
        <v>0</v>
      </c>
      <c r="AR19" s="26"/>
      <c r="AS19" s="25"/>
      <c r="AT19" s="25"/>
      <c r="AU19" s="26">
        <f t="shared" si="17"/>
        <v>0</v>
      </c>
      <c r="AV19" s="14"/>
      <c r="AW19" s="27"/>
      <c r="AX19" s="27"/>
      <c r="AY19" s="27">
        <f>AX19-AW19</f>
        <v>0</v>
      </c>
      <c r="AZ19" s="27"/>
      <c r="BA19" s="27"/>
      <c r="BB19" s="27"/>
      <c r="BC19" s="27">
        <f>BB19-BA19</f>
        <v>0</v>
      </c>
      <c r="BD19" s="27"/>
      <c r="BE19" s="27"/>
      <c r="BF19" s="27"/>
      <c r="BG19" s="27">
        <f>BF19-BE19</f>
        <v>0</v>
      </c>
      <c r="BH19" s="34" t="e">
        <f t="shared" si="5"/>
        <v>#DIV/0!</v>
      </c>
    </row>
    <row r="20" spans="1:60" s="15" customFormat="1" ht="27.75" customHeight="1">
      <c r="A20" s="7" t="s">
        <v>43</v>
      </c>
      <c r="B20" s="7"/>
      <c r="C20" s="8" t="s">
        <v>44</v>
      </c>
      <c r="D20" s="30">
        <f>SUM(D21:D36)</f>
        <v>7.39</v>
      </c>
      <c r="E20" s="10">
        <f t="shared" si="6"/>
        <v>4473.7716399999999</v>
      </c>
      <c r="F20" s="10">
        <f t="shared" si="6"/>
        <v>0</v>
      </c>
      <c r="G20" s="31">
        <f>F20-E20</f>
        <v>-4473.7716399999999</v>
      </c>
      <c r="H20" s="31">
        <f>F20/E20</f>
        <v>0</v>
      </c>
      <c r="I20" s="32">
        <f>SUM(I21:I36)</f>
        <v>4473.7330099999999</v>
      </c>
      <c r="J20" s="32">
        <f>SUM(J21:J36)</f>
        <v>0</v>
      </c>
      <c r="K20" s="33">
        <f t="shared" si="8"/>
        <v>-4473.7330099999999</v>
      </c>
      <c r="L20" s="33">
        <v>0</v>
      </c>
      <c r="M20" s="32">
        <f>SUM(M21:M36)</f>
        <v>3.8629999999999998E-2</v>
      </c>
      <c r="N20" s="32">
        <f>SUM(N21:N36)</f>
        <v>0</v>
      </c>
      <c r="O20" s="33">
        <f t="shared" si="9"/>
        <v>-3.8629999999999998E-2</v>
      </c>
      <c r="P20" s="33">
        <v>0</v>
      </c>
      <c r="Q20" s="32">
        <f>SUM(Q21:Q36)</f>
        <v>0</v>
      </c>
      <c r="R20" s="32">
        <f>SUM(R21:R36)</f>
        <v>0</v>
      </c>
      <c r="S20" s="33">
        <f t="shared" si="10"/>
        <v>0</v>
      </c>
      <c r="T20" s="33"/>
      <c r="U20" s="32">
        <f>SUM(U21:U36)</f>
        <v>0</v>
      </c>
      <c r="V20" s="32">
        <f>SUM(V21:V36)</f>
        <v>0</v>
      </c>
      <c r="W20" s="33">
        <f t="shared" si="11"/>
        <v>0</v>
      </c>
      <c r="X20" s="33">
        <v>0</v>
      </c>
      <c r="Y20" s="32">
        <f>SUM(Y21:Y36)</f>
        <v>0</v>
      </c>
      <c r="Z20" s="32">
        <f>SUM(Z21:Z36)</f>
        <v>0</v>
      </c>
      <c r="AA20" s="33">
        <f t="shared" si="12"/>
        <v>0</v>
      </c>
      <c r="AB20" s="33"/>
      <c r="AC20" s="32">
        <f>SUM(AC21:AC36)</f>
        <v>0</v>
      </c>
      <c r="AD20" s="32">
        <f>SUM(AD21:AD36)</f>
        <v>0</v>
      </c>
      <c r="AE20" s="33">
        <f t="shared" si="13"/>
        <v>0</v>
      </c>
      <c r="AF20" s="33"/>
      <c r="AG20" s="32">
        <f>SUM(AG21:AG36)</f>
        <v>0</v>
      </c>
      <c r="AH20" s="32">
        <f>SUM(AH21:AH36)</f>
        <v>0</v>
      </c>
      <c r="AI20" s="33">
        <f t="shared" si="14"/>
        <v>0</v>
      </c>
      <c r="AJ20" s="33"/>
      <c r="AK20" s="32">
        <f>SUM(AK21:AK36)</f>
        <v>0</v>
      </c>
      <c r="AL20" s="32">
        <f>SUM(AL21:AL36)</f>
        <v>0</v>
      </c>
      <c r="AM20" s="33">
        <f t="shared" si="15"/>
        <v>0</v>
      </c>
      <c r="AN20" s="33"/>
      <c r="AO20" s="32">
        <f>SUM(AO21:AO36)</f>
        <v>0</v>
      </c>
      <c r="AP20" s="32">
        <f>SUM(AP21:AP36)</f>
        <v>0</v>
      </c>
      <c r="AQ20" s="33">
        <f t="shared" si="16"/>
        <v>0</v>
      </c>
      <c r="AR20" s="33"/>
      <c r="AS20" s="32">
        <f>SUM(AS21:AS36)</f>
        <v>0</v>
      </c>
      <c r="AT20" s="32">
        <f>SUM(AT21:AT36)</f>
        <v>0</v>
      </c>
      <c r="AU20" s="33">
        <f t="shared" si="17"/>
        <v>0</v>
      </c>
      <c r="AV20" s="14"/>
      <c r="AW20" s="10">
        <f>SUM(AW21:AW36)</f>
        <v>0</v>
      </c>
      <c r="AX20" s="10">
        <f>SUM(AX21:AX36)</f>
        <v>0</v>
      </c>
      <c r="AY20" s="34">
        <f>AX20-AW20</f>
        <v>0</v>
      </c>
      <c r="AZ20" s="34"/>
      <c r="BA20" s="10">
        <f>SUM(BA21:BA36)</f>
        <v>0</v>
      </c>
      <c r="BB20" s="10">
        <f>SUM(BB21:BB36)</f>
        <v>0</v>
      </c>
      <c r="BC20" s="34">
        <f>BB20-BA20</f>
        <v>0</v>
      </c>
      <c r="BD20" s="34"/>
      <c r="BE20" s="10">
        <f>SUM(BE21:BE36)</f>
        <v>0</v>
      </c>
      <c r="BF20" s="10">
        <f>SUM(BF21:BF36)</f>
        <v>0</v>
      </c>
      <c r="BG20" s="34">
        <f>BF20-BE20</f>
        <v>0</v>
      </c>
      <c r="BH20" s="34">
        <v>0</v>
      </c>
    </row>
    <row r="21" spans="1:60" ht="13.5" hidden="1" customHeight="1">
      <c r="A21" s="16"/>
      <c r="B21" s="16">
        <v>1718002292</v>
      </c>
      <c r="C21" s="16" t="s">
        <v>45</v>
      </c>
      <c r="D21" s="23"/>
      <c r="E21" s="18">
        <f t="shared" si="6"/>
        <v>0</v>
      </c>
      <c r="F21" s="18">
        <f t="shared" si="6"/>
        <v>0</v>
      </c>
      <c r="G21" s="24">
        <f t="shared" si="4"/>
        <v>0</v>
      </c>
      <c r="H21" s="24">
        <v>0</v>
      </c>
      <c r="I21" s="25"/>
      <c r="J21" s="25"/>
      <c r="K21" s="26">
        <f t="shared" si="8"/>
        <v>0</v>
      </c>
      <c r="L21" s="26"/>
      <c r="M21" s="25"/>
      <c r="N21" s="25"/>
      <c r="O21" s="26">
        <f t="shared" si="9"/>
        <v>0</v>
      </c>
      <c r="P21" s="26"/>
      <c r="Q21" s="25"/>
      <c r="R21" s="25"/>
      <c r="S21" s="26">
        <f t="shared" si="10"/>
        <v>0</v>
      </c>
      <c r="T21" s="26" t="e">
        <f>R21/Q21</f>
        <v>#DIV/0!</v>
      </c>
      <c r="U21" s="25"/>
      <c r="V21" s="25"/>
      <c r="W21" s="26">
        <f t="shared" si="11"/>
        <v>0</v>
      </c>
      <c r="X21" s="26"/>
      <c r="Y21" s="25"/>
      <c r="Z21" s="25"/>
      <c r="AA21" s="26">
        <f t="shared" si="12"/>
        <v>0</v>
      </c>
      <c r="AB21" s="26"/>
      <c r="AC21" s="25"/>
      <c r="AD21" s="25"/>
      <c r="AE21" s="26">
        <f t="shared" si="13"/>
        <v>0</v>
      </c>
      <c r="AF21" s="26"/>
      <c r="AG21" s="25"/>
      <c r="AH21" s="25"/>
      <c r="AI21" s="26">
        <f t="shared" si="14"/>
        <v>0</v>
      </c>
      <c r="AJ21" s="26"/>
      <c r="AK21" s="25"/>
      <c r="AL21" s="25"/>
      <c r="AM21" s="26">
        <f t="shared" si="15"/>
        <v>0</v>
      </c>
      <c r="AN21" s="26"/>
      <c r="AO21" s="25"/>
      <c r="AP21" s="25"/>
      <c r="AQ21" s="26">
        <f t="shared" si="16"/>
        <v>0</v>
      </c>
      <c r="AR21" s="26"/>
      <c r="AS21" s="25"/>
      <c r="AT21" s="25"/>
      <c r="AU21" s="26">
        <f t="shared" si="17"/>
        <v>0</v>
      </c>
      <c r="AV21" s="14"/>
      <c r="AW21" s="27"/>
      <c r="AX21" s="27"/>
      <c r="AY21" s="27">
        <f>AX21-AW21</f>
        <v>0</v>
      </c>
      <c r="AZ21" s="27"/>
      <c r="BA21" s="27"/>
      <c r="BB21" s="27"/>
      <c r="BC21" s="27">
        <f>BB21-BA21</f>
        <v>0</v>
      </c>
      <c r="BD21" s="27"/>
      <c r="BE21" s="27"/>
      <c r="BF21" s="27"/>
      <c r="BG21" s="27">
        <f>BF21-BE21</f>
        <v>0</v>
      </c>
      <c r="BH21" s="34" t="e">
        <f t="shared" si="5"/>
        <v>#DIV/0!</v>
      </c>
    </row>
    <row r="22" spans="1:60" ht="12.75" hidden="1" customHeight="1">
      <c r="A22" s="16"/>
      <c r="B22" s="16"/>
      <c r="C22" s="28" t="s">
        <v>46</v>
      </c>
      <c r="D22" s="29"/>
      <c r="E22" s="18">
        <f t="shared" si="6"/>
        <v>0</v>
      </c>
      <c r="F22" s="18">
        <f t="shared" si="6"/>
        <v>0</v>
      </c>
      <c r="G22" s="24">
        <f t="shared" si="4"/>
        <v>0</v>
      </c>
      <c r="H22" s="24">
        <v>0</v>
      </c>
      <c r="I22" s="25"/>
      <c r="J22" s="25"/>
      <c r="K22" s="26">
        <f t="shared" si="8"/>
        <v>0</v>
      </c>
      <c r="L22" s="26" t="e">
        <f>J22/I22</f>
        <v>#DIV/0!</v>
      </c>
      <c r="M22" s="25"/>
      <c r="N22" s="25"/>
      <c r="O22" s="26">
        <f t="shared" si="9"/>
        <v>0</v>
      </c>
      <c r="P22" s="26" t="e">
        <f>N22/M22</f>
        <v>#DIV/0!</v>
      </c>
      <c r="Q22" s="25"/>
      <c r="R22" s="25"/>
      <c r="S22" s="26">
        <f t="shared" si="10"/>
        <v>0</v>
      </c>
      <c r="T22" s="26" t="e">
        <f>R22/Q22</f>
        <v>#DIV/0!</v>
      </c>
      <c r="U22" s="25"/>
      <c r="V22" s="25"/>
      <c r="W22" s="26">
        <f t="shared" si="11"/>
        <v>0</v>
      </c>
      <c r="X22" s="26" t="e">
        <f>V22/U22</f>
        <v>#DIV/0!</v>
      </c>
      <c r="Y22" s="25"/>
      <c r="Z22" s="25"/>
      <c r="AA22" s="26">
        <f t="shared" si="12"/>
        <v>0</v>
      </c>
      <c r="AB22" s="26"/>
      <c r="AC22" s="25"/>
      <c r="AD22" s="25"/>
      <c r="AE22" s="26">
        <f t="shared" si="13"/>
        <v>0</v>
      </c>
      <c r="AF22" s="26" t="e">
        <f>AD22/AC22</f>
        <v>#DIV/0!</v>
      </c>
      <c r="AG22" s="25"/>
      <c r="AH22" s="25"/>
      <c r="AI22" s="26">
        <f t="shared" si="14"/>
        <v>0</v>
      </c>
      <c r="AJ22" s="26"/>
      <c r="AK22" s="25"/>
      <c r="AL22" s="25"/>
      <c r="AM22" s="26">
        <f t="shared" si="15"/>
        <v>0</v>
      </c>
      <c r="AN22" s="26"/>
      <c r="AO22" s="25"/>
      <c r="AP22" s="25"/>
      <c r="AQ22" s="26">
        <f t="shared" si="16"/>
        <v>0</v>
      </c>
      <c r="AR22" s="26"/>
      <c r="AS22" s="25"/>
      <c r="AT22" s="25"/>
      <c r="AU22" s="26">
        <f t="shared" si="17"/>
        <v>0</v>
      </c>
      <c r="AV22" s="14"/>
      <c r="AW22" s="27"/>
      <c r="AX22" s="27"/>
      <c r="AY22" s="27">
        <f>AX22-AW22</f>
        <v>0</v>
      </c>
      <c r="AZ22" s="27"/>
      <c r="BA22" s="27"/>
      <c r="BB22" s="27"/>
      <c r="BC22" s="27">
        <f>BB22-BA22</f>
        <v>0</v>
      </c>
      <c r="BD22" s="27"/>
      <c r="BE22" s="27"/>
      <c r="BF22" s="27"/>
      <c r="BG22" s="27">
        <f>BF22-BE22</f>
        <v>0</v>
      </c>
      <c r="BH22" s="34" t="e">
        <f t="shared" si="5"/>
        <v>#DIV/0!</v>
      </c>
    </row>
    <row r="23" spans="1:60" ht="12" hidden="1" customHeight="1">
      <c r="A23" s="16"/>
      <c r="B23" s="16">
        <v>1712001334</v>
      </c>
      <c r="C23" s="28" t="s">
        <v>47</v>
      </c>
      <c r="D23" s="29">
        <v>0</v>
      </c>
      <c r="E23" s="18">
        <f t="shared" si="6"/>
        <v>0</v>
      </c>
      <c r="F23" s="18">
        <f t="shared" si="6"/>
        <v>0</v>
      </c>
      <c r="G23" s="24">
        <f t="shared" si="4"/>
        <v>0</v>
      </c>
      <c r="H23" s="24">
        <v>0</v>
      </c>
      <c r="I23" s="25"/>
      <c r="J23" s="25"/>
      <c r="K23" s="26">
        <f t="shared" si="8"/>
        <v>0</v>
      </c>
      <c r="L23" s="26"/>
      <c r="M23" s="25"/>
      <c r="N23" s="25"/>
      <c r="O23" s="26">
        <f t="shared" si="9"/>
        <v>0</v>
      </c>
      <c r="P23" s="26"/>
      <c r="Q23" s="25"/>
      <c r="R23" s="25"/>
      <c r="S23" s="26">
        <f t="shared" si="10"/>
        <v>0</v>
      </c>
      <c r="T23" s="26"/>
      <c r="U23" s="25"/>
      <c r="V23" s="25"/>
      <c r="W23" s="26">
        <f t="shared" si="11"/>
        <v>0</v>
      </c>
      <c r="X23" s="26"/>
      <c r="Y23" s="25"/>
      <c r="Z23" s="25"/>
      <c r="AA23" s="26">
        <f t="shared" si="12"/>
        <v>0</v>
      </c>
      <c r="AB23" s="26"/>
      <c r="AC23" s="25"/>
      <c r="AD23" s="25"/>
      <c r="AE23" s="26">
        <f t="shared" si="13"/>
        <v>0</v>
      </c>
      <c r="AF23" s="26" t="e">
        <f>AD23/AC23</f>
        <v>#DIV/0!</v>
      </c>
      <c r="AG23" s="25"/>
      <c r="AH23" s="25"/>
      <c r="AI23" s="26">
        <f t="shared" si="14"/>
        <v>0</v>
      </c>
      <c r="AJ23" s="26"/>
      <c r="AK23" s="25"/>
      <c r="AL23" s="25"/>
      <c r="AM23" s="26">
        <f t="shared" si="15"/>
        <v>0</v>
      </c>
      <c r="AN23" s="26"/>
      <c r="AO23" s="25"/>
      <c r="AP23" s="25"/>
      <c r="AQ23" s="26">
        <f t="shared" si="16"/>
        <v>0</v>
      </c>
      <c r="AR23" s="26"/>
      <c r="AS23" s="25"/>
      <c r="AT23" s="25"/>
      <c r="AU23" s="26">
        <f t="shared" si="17"/>
        <v>0</v>
      </c>
      <c r="AV23" s="14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34" t="e">
        <f t="shared" si="5"/>
        <v>#DIV/0!</v>
      </c>
    </row>
    <row r="24" spans="1:60" ht="12.75" hidden="1" customHeight="1">
      <c r="A24" s="16"/>
      <c r="B24" s="16">
        <v>1718001468</v>
      </c>
      <c r="C24" s="16" t="s">
        <v>48</v>
      </c>
      <c r="D24" s="23">
        <v>0</v>
      </c>
      <c r="E24" s="18">
        <f t="shared" ref="E24:F36" si="18">I24+M24+Q24+U24+Y24+AC24+AG24+AO24+AS24+AW24+BA24+AK24+BE24</f>
        <v>0</v>
      </c>
      <c r="F24" s="18">
        <f t="shared" si="18"/>
        <v>0</v>
      </c>
      <c r="G24" s="24">
        <f t="shared" si="4"/>
        <v>0</v>
      </c>
      <c r="H24" s="24">
        <v>0</v>
      </c>
      <c r="I24" s="25"/>
      <c r="J24" s="25"/>
      <c r="K24" s="26">
        <f t="shared" si="8"/>
        <v>0</v>
      </c>
      <c r="L24" s="26"/>
      <c r="M24" s="25"/>
      <c r="N24" s="25"/>
      <c r="O24" s="26">
        <f t="shared" si="9"/>
        <v>0</v>
      </c>
      <c r="P24" s="26" t="e">
        <f>N24/M24</f>
        <v>#DIV/0!</v>
      </c>
      <c r="Q24" s="25"/>
      <c r="R24" s="25"/>
      <c r="S24" s="26">
        <f t="shared" si="10"/>
        <v>0</v>
      </c>
      <c r="T24" s="26" t="e">
        <f>R24/Q24</f>
        <v>#DIV/0!</v>
      </c>
      <c r="U24" s="25"/>
      <c r="V24" s="25"/>
      <c r="W24" s="26">
        <f t="shared" si="11"/>
        <v>0</v>
      </c>
      <c r="X24" s="26" t="e">
        <f>V24/U24</f>
        <v>#DIV/0!</v>
      </c>
      <c r="Y24" s="25"/>
      <c r="Z24" s="25"/>
      <c r="AA24" s="26">
        <f t="shared" si="12"/>
        <v>0</v>
      </c>
      <c r="AB24" s="26" t="e">
        <f>Z24/Y24</f>
        <v>#DIV/0!</v>
      </c>
      <c r="AC24" s="25"/>
      <c r="AD24" s="25"/>
      <c r="AE24" s="26">
        <f t="shared" si="13"/>
        <v>0</v>
      </c>
      <c r="AF24" s="26" t="e">
        <f>AD24/AC24</f>
        <v>#DIV/0!</v>
      </c>
      <c r="AG24" s="25"/>
      <c r="AH24" s="25"/>
      <c r="AI24" s="26">
        <f t="shared" si="14"/>
        <v>0</v>
      </c>
      <c r="AJ24" s="26"/>
      <c r="AK24" s="25"/>
      <c r="AL24" s="25"/>
      <c r="AM24" s="26">
        <f t="shared" si="15"/>
        <v>0</v>
      </c>
      <c r="AN24" s="26"/>
      <c r="AO24" s="25"/>
      <c r="AP24" s="25"/>
      <c r="AQ24" s="26">
        <f t="shared" si="16"/>
        <v>0</v>
      </c>
      <c r="AR24" s="26"/>
      <c r="AS24" s="25"/>
      <c r="AT24" s="25"/>
      <c r="AU24" s="26">
        <f t="shared" si="17"/>
        <v>0</v>
      </c>
      <c r="AV24" s="14"/>
      <c r="AW24" s="27"/>
      <c r="AX24" s="27"/>
      <c r="AY24" s="27">
        <f>AX24-AW24</f>
        <v>0</v>
      </c>
      <c r="AZ24" s="27"/>
      <c r="BA24" s="27"/>
      <c r="BB24" s="27"/>
      <c r="BC24" s="27">
        <f>BB24-BA24</f>
        <v>0</v>
      </c>
      <c r="BD24" s="27"/>
      <c r="BE24" s="27"/>
      <c r="BF24" s="27"/>
      <c r="BG24" s="27">
        <f>BF24-BE24</f>
        <v>0</v>
      </c>
      <c r="BH24" s="34" t="e">
        <f t="shared" si="5"/>
        <v>#DIV/0!</v>
      </c>
    </row>
    <row r="25" spans="1:60" ht="12.75" hidden="1" customHeight="1">
      <c r="A25" s="16"/>
      <c r="B25" s="16">
        <v>1718001612</v>
      </c>
      <c r="C25" s="16" t="s">
        <v>49</v>
      </c>
      <c r="D25" s="23"/>
      <c r="E25" s="18">
        <f t="shared" si="18"/>
        <v>0</v>
      </c>
      <c r="F25" s="18">
        <f t="shared" si="18"/>
        <v>0</v>
      </c>
      <c r="G25" s="24">
        <f t="shared" si="4"/>
        <v>0</v>
      </c>
      <c r="H25" s="24">
        <v>0</v>
      </c>
      <c r="I25" s="25"/>
      <c r="J25" s="25"/>
      <c r="K25" s="26">
        <f t="shared" si="8"/>
        <v>0</v>
      </c>
      <c r="L25" s="26"/>
      <c r="M25" s="25"/>
      <c r="N25" s="25"/>
      <c r="O25" s="26">
        <f t="shared" si="9"/>
        <v>0</v>
      </c>
      <c r="P25" s="26"/>
      <c r="Q25" s="25"/>
      <c r="R25" s="25"/>
      <c r="S25" s="26">
        <f t="shared" si="10"/>
        <v>0</v>
      </c>
      <c r="T25" s="26"/>
      <c r="U25" s="25"/>
      <c r="V25" s="25"/>
      <c r="W25" s="26">
        <f t="shared" si="11"/>
        <v>0</v>
      </c>
      <c r="X25" s="26"/>
      <c r="Y25" s="25"/>
      <c r="Z25" s="25"/>
      <c r="AA25" s="26">
        <f t="shared" si="12"/>
        <v>0</v>
      </c>
      <c r="AB25" s="26"/>
      <c r="AC25" s="25"/>
      <c r="AD25" s="25"/>
      <c r="AE25" s="26">
        <f t="shared" si="13"/>
        <v>0</v>
      </c>
      <c r="AF25" s="26"/>
      <c r="AG25" s="25"/>
      <c r="AH25" s="25"/>
      <c r="AI25" s="26">
        <f t="shared" si="14"/>
        <v>0</v>
      </c>
      <c r="AJ25" s="26"/>
      <c r="AK25" s="25"/>
      <c r="AL25" s="25"/>
      <c r="AM25" s="26">
        <f t="shared" si="15"/>
        <v>0</v>
      </c>
      <c r="AN25" s="26"/>
      <c r="AO25" s="25"/>
      <c r="AP25" s="25"/>
      <c r="AQ25" s="26">
        <f t="shared" si="16"/>
        <v>0</v>
      </c>
      <c r="AR25" s="26"/>
      <c r="AS25" s="25"/>
      <c r="AT25" s="25"/>
      <c r="AU25" s="26">
        <f t="shared" si="17"/>
        <v>0</v>
      </c>
      <c r="AV25" s="14"/>
      <c r="AW25" s="27"/>
      <c r="AX25" s="27"/>
      <c r="AY25" s="27">
        <f>AX25-AW25</f>
        <v>0</v>
      </c>
      <c r="AZ25" s="27"/>
      <c r="BA25" s="27"/>
      <c r="BB25" s="27"/>
      <c r="BC25" s="27">
        <f>BB25-BA25</f>
        <v>0</v>
      </c>
      <c r="BD25" s="27"/>
      <c r="BE25" s="27"/>
      <c r="BF25" s="27"/>
      <c r="BG25" s="27">
        <f>BF25-BE25</f>
        <v>0</v>
      </c>
      <c r="BH25" s="34" t="e">
        <f t="shared" si="5"/>
        <v>#DIV/0!</v>
      </c>
    </row>
    <row r="26" spans="1:60" ht="12.75" hidden="1" customHeight="1">
      <c r="A26" s="16"/>
      <c r="B26" s="35" t="s">
        <v>50</v>
      </c>
      <c r="C26" s="36" t="s">
        <v>51</v>
      </c>
      <c r="D26" s="23">
        <v>0</v>
      </c>
      <c r="E26" s="18">
        <f t="shared" si="18"/>
        <v>3.8629999999999998E-2</v>
      </c>
      <c r="F26" s="18">
        <f t="shared" si="18"/>
        <v>0</v>
      </c>
      <c r="G26" s="24">
        <f t="shared" si="4"/>
        <v>-3.8629999999999998E-2</v>
      </c>
      <c r="H26" s="24">
        <v>0</v>
      </c>
      <c r="I26" s="25"/>
      <c r="J26" s="25"/>
      <c r="K26" s="26"/>
      <c r="L26" s="26"/>
      <c r="M26" s="25">
        <v>3.8629999999999998E-2</v>
      </c>
      <c r="N26" s="25"/>
      <c r="O26" s="26"/>
      <c r="P26" s="26"/>
      <c r="Q26" s="25"/>
      <c r="R26" s="25"/>
      <c r="S26" s="26"/>
      <c r="T26" s="26"/>
      <c r="U26" s="25"/>
      <c r="V26" s="25"/>
      <c r="W26" s="26"/>
      <c r="X26" s="26"/>
      <c r="Y26" s="25"/>
      <c r="Z26" s="25"/>
      <c r="AA26" s="26"/>
      <c r="AB26" s="26"/>
      <c r="AC26" s="25"/>
      <c r="AD26" s="25"/>
      <c r="AE26" s="26"/>
      <c r="AF26" s="26"/>
      <c r="AG26" s="25"/>
      <c r="AH26" s="25"/>
      <c r="AI26" s="26"/>
      <c r="AJ26" s="26"/>
      <c r="AK26" s="25"/>
      <c r="AL26" s="25"/>
      <c r="AM26" s="26"/>
      <c r="AN26" s="26"/>
      <c r="AO26" s="25"/>
      <c r="AP26" s="25"/>
      <c r="AQ26" s="26"/>
      <c r="AR26" s="26"/>
      <c r="AS26" s="25"/>
      <c r="AT26" s="25"/>
      <c r="AU26" s="26"/>
      <c r="AV26" s="14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34" t="e">
        <f t="shared" si="5"/>
        <v>#DIV/0!</v>
      </c>
    </row>
    <row r="27" spans="1:60" ht="12" customHeight="1">
      <c r="A27" s="16"/>
      <c r="B27" s="16">
        <v>1718002366</v>
      </c>
      <c r="C27" s="28" t="s">
        <v>52</v>
      </c>
      <c r="D27" s="29">
        <v>0</v>
      </c>
      <c r="E27" s="18">
        <f t="shared" si="18"/>
        <v>4473.7330099999999</v>
      </c>
      <c r="F27" s="18">
        <f t="shared" si="18"/>
        <v>0</v>
      </c>
      <c r="G27" s="24">
        <f t="shared" si="4"/>
        <v>-4473.7330099999999</v>
      </c>
      <c r="H27" s="24">
        <v>0</v>
      </c>
      <c r="I27" s="25">
        <v>4473.7330099999999</v>
      </c>
      <c r="J27" s="25"/>
      <c r="K27" s="26">
        <f t="shared" si="8"/>
        <v>-4473.7330099999999</v>
      </c>
      <c r="L27" s="26"/>
      <c r="M27" s="25"/>
      <c r="N27" s="25"/>
      <c r="O27" s="26">
        <f t="shared" si="9"/>
        <v>0</v>
      </c>
      <c r="P27" s="26"/>
      <c r="Q27" s="25"/>
      <c r="R27" s="25"/>
      <c r="S27" s="26">
        <f t="shared" si="10"/>
        <v>0</v>
      </c>
      <c r="T27" s="26"/>
      <c r="U27" s="25"/>
      <c r="V27" s="25"/>
      <c r="W27" s="26">
        <f t="shared" si="11"/>
        <v>0</v>
      </c>
      <c r="X27" s="26"/>
      <c r="Y27" s="25"/>
      <c r="Z27" s="25"/>
      <c r="AA27" s="26">
        <f t="shared" si="12"/>
        <v>0</v>
      </c>
      <c r="AB27" s="26"/>
      <c r="AC27" s="25"/>
      <c r="AD27" s="25"/>
      <c r="AE27" s="26">
        <f t="shared" si="13"/>
        <v>0</v>
      </c>
      <c r="AF27" s="26"/>
      <c r="AG27" s="25"/>
      <c r="AH27" s="25"/>
      <c r="AI27" s="26">
        <f t="shared" si="14"/>
        <v>0</v>
      </c>
      <c r="AJ27" s="26"/>
      <c r="AK27" s="25"/>
      <c r="AL27" s="25"/>
      <c r="AM27" s="26">
        <f t="shared" si="15"/>
        <v>0</v>
      </c>
      <c r="AN27" s="26"/>
      <c r="AO27" s="25"/>
      <c r="AP27" s="25"/>
      <c r="AQ27" s="26">
        <f t="shared" si="16"/>
        <v>0</v>
      </c>
      <c r="AR27" s="26"/>
      <c r="AS27" s="25"/>
      <c r="AT27" s="25"/>
      <c r="AU27" s="26">
        <f t="shared" si="17"/>
        <v>0</v>
      </c>
      <c r="AV27" s="14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34">
        <v>0</v>
      </c>
    </row>
    <row r="28" spans="1:60" ht="21.75" customHeight="1">
      <c r="A28" s="16"/>
      <c r="B28" s="16">
        <v>1701010288</v>
      </c>
      <c r="C28" s="28" t="s">
        <v>53</v>
      </c>
      <c r="D28" s="25">
        <v>7.39</v>
      </c>
      <c r="E28" s="18">
        <f t="shared" si="18"/>
        <v>0</v>
      </c>
      <c r="F28" s="18">
        <f t="shared" si="18"/>
        <v>0</v>
      </c>
      <c r="G28" s="24">
        <f t="shared" si="4"/>
        <v>0</v>
      </c>
      <c r="H28" s="24">
        <v>0</v>
      </c>
      <c r="I28" s="25"/>
      <c r="J28" s="25"/>
      <c r="K28" s="26">
        <f t="shared" si="8"/>
        <v>0</v>
      </c>
      <c r="L28" s="26"/>
      <c r="M28" s="25"/>
      <c r="N28" s="25"/>
      <c r="O28" s="26">
        <f t="shared" si="9"/>
        <v>0</v>
      </c>
      <c r="P28" s="26"/>
      <c r="Q28" s="25"/>
      <c r="R28" s="25"/>
      <c r="S28" s="26">
        <f t="shared" si="10"/>
        <v>0</v>
      </c>
      <c r="T28" s="26"/>
      <c r="U28" s="25"/>
      <c r="V28" s="25"/>
      <c r="W28" s="26">
        <f t="shared" si="11"/>
        <v>0</v>
      </c>
      <c r="X28" s="26"/>
      <c r="Y28" s="25"/>
      <c r="Z28" s="25"/>
      <c r="AA28" s="26">
        <f t="shared" si="12"/>
        <v>0</v>
      </c>
      <c r="AB28" s="26"/>
      <c r="AC28" s="25"/>
      <c r="AD28" s="25"/>
      <c r="AE28" s="26">
        <f t="shared" si="13"/>
        <v>0</v>
      </c>
      <c r="AF28" s="26"/>
      <c r="AG28" s="25"/>
      <c r="AH28" s="25"/>
      <c r="AI28" s="26">
        <f t="shared" si="14"/>
        <v>0</v>
      </c>
      <c r="AJ28" s="26"/>
      <c r="AK28" s="18"/>
      <c r="AL28" s="18"/>
      <c r="AM28" s="26">
        <f t="shared" si="15"/>
        <v>0</v>
      </c>
      <c r="AN28" s="26"/>
      <c r="AO28" s="25"/>
      <c r="AP28" s="25"/>
      <c r="AQ28" s="26">
        <f t="shared" si="16"/>
        <v>0</v>
      </c>
      <c r="AR28" s="26"/>
      <c r="AS28" s="25"/>
      <c r="AT28" s="25"/>
      <c r="AU28" s="26">
        <f t="shared" si="17"/>
        <v>0</v>
      </c>
      <c r="AV28" s="14"/>
      <c r="AW28" s="27"/>
      <c r="AX28" s="27"/>
      <c r="AY28" s="27">
        <f>AX28-AW28</f>
        <v>0</v>
      </c>
      <c r="AZ28" s="27"/>
      <c r="BA28" s="27"/>
      <c r="BB28" s="27"/>
      <c r="BC28" s="27">
        <f>BB28-BA28</f>
        <v>0</v>
      </c>
      <c r="BD28" s="27"/>
      <c r="BE28" s="27"/>
      <c r="BF28" s="27"/>
      <c r="BG28" s="27">
        <f>BF28-BE28</f>
        <v>0</v>
      </c>
      <c r="BH28" s="34">
        <v>0</v>
      </c>
    </row>
    <row r="29" spans="1:60" ht="12.75" hidden="1" customHeight="1">
      <c r="A29" s="16"/>
      <c r="B29" s="16"/>
      <c r="C29" s="28" t="s">
        <v>54</v>
      </c>
      <c r="D29" s="29"/>
      <c r="E29" s="18">
        <f t="shared" si="18"/>
        <v>0</v>
      </c>
      <c r="F29" s="18">
        <f t="shared" si="18"/>
        <v>0</v>
      </c>
      <c r="G29" s="24">
        <f t="shared" si="4"/>
        <v>0</v>
      </c>
      <c r="H29" s="24" t="e">
        <f t="shared" ref="H29:H36" si="19">F29/E29</f>
        <v>#DIV/0!</v>
      </c>
      <c r="I29" s="25"/>
      <c r="J29" s="25"/>
      <c r="K29" s="26">
        <f t="shared" si="8"/>
        <v>0</v>
      </c>
      <c r="L29" s="26"/>
      <c r="M29" s="25"/>
      <c r="N29" s="25"/>
      <c r="O29" s="26">
        <f t="shared" si="9"/>
        <v>0</v>
      </c>
      <c r="P29" s="26"/>
      <c r="Q29" s="25"/>
      <c r="R29" s="25"/>
      <c r="S29" s="26">
        <f t="shared" si="10"/>
        <v>0</v>
      </c>
      <c r="T29" s="26"/>
      <c r="U29" s="25"/>
      <c r="V29" s="25"/>
      <c r="W29" s="26">
        <f t="shared" si="11"/>
        <v>0</v>
      </c>
      <c r="X29" s="26"/>
      <c r="Y29" s="25"/>
      <c r="Z29" s="25"/>
      <c r="AA29" s="26">
        <f t="shared" si="12"/>
        <v>0</v>
      </c>
      <c r="AB29" s="26"/>
      <c r="AC29" s="25"/>
      <c r="AD29" s="25"/>
      <c r="AE29" s="26">
        <f t="shared" si="13"/>
        <v>0</v>
      </c>
      <c r="AF29" s="26"/>
      <c r="AG29" s="25"/>
      <c r="AH29" s="25"/>
      <c r="AI29" s="26">
        <f t="shared" si="14"/>
        <v>0</v>
      </c>
      <c r="AJ29" s="26"/>
      <c r="AK29" s="25"/>
      <c r="AL29" s="25"/>
      <c r="AM29" s="26">
        <f t="shared" si="15"/>
        <v>0</v>
      </c>
      <c r="AN29" s="26"/>
      <c r="AO29" s="25"/>
      <c r="AP29" s="25"/>
      <c r="AQ29" s="26">
        <f t="shared" si="16"/>
        <v>0</v>
      </c>
      <c r="AR29" s="26"/>
      <c r="AS29" s="25"/>
      <c r="AT29" s="25"/>
      <c r="AU29" s="26">
        <f t="shared" si="17"/>
        <v>0</v>
      </c>
      <c r="AV29" s="14"/>
      <c r="AW29" s="27"/>
      <c r="AX29" s="27"/>
      <c r="AY29" s="27">
        <f>AX29-AW29</f>
        <v>0</v>
      </c>
      <c r="AZ29" s="27"/>
      <c r="BA29" s="27"/>
      <c r="BB29" s="27"/>
      <c r="BC29" s="27">
        <f>BB29-BA29</f>
        <v>0</v>
      </c>
      <c r="BD29" s="27"/>
      <c r="BE29" s="27"/>
      <c r="BF29" s="27"/>
      <c r="BG29" s="27">
        <f>BF29-BE29</f>
        <v>0</v>
      </c>
      <c r="BH29" s="34" t="e">
        <f t="shared" si="5"/>
        <v>#DIV/0!</v>
      </c>
    </row>
    <row r="30" spans="1:60" ht="12.75" hidden="1" customHeight="1">
      <c r="A30" s="16"/>
      <c r="B30" s="16">
        <v>1718001820</v>
      </c>
      <c r="C30" s="28" t="s">
        <v>55</v>
      </c>
      <c r="D30" s="29"/>
      <c r="E30" s="18">
        <f t="shared" si="18"/>
        <v>0</v>
      </c>
      <c r="F30" s="18">
        <f t="shared" si="18"/>
        <v>0</v>
      </c>
      <c r="G30" s="24">
        <f t="shared" si="4"/>
        <v>0</v>
      </c>
      <c r="H30" s="24" t="e">
        <f t="shared" si="19"/>
        <v>#DIV/0!</v>
      </c>
      <c r="I30" s="25"/>
      <c r="J30" s="25"/>
      <c r="K30" s="26">
        <f t="shared" si="8"/>
        <v>0</v>
      </c>
      <c r="L30" s="26"/>
      <c r="M30" s="25"/>
      <c r="N30" s="25"/>
      <c r="O30" s="26">
        <f t="shared" si="9"/>
        <v>0</v>
      </c>
      <c r="P30" s="26"/>
      <c r="Q30" s="25"/>
      <c r="R30" s="25"/>
      <c r="S30" s="26">
        <f t="shared" si="10"/>
        <v>0</v>
      </c>
      <c r="T30" s="26"/>
      <c r="U30" s="25"/>
      <c r="V30" s="25"/>
      <c r="W30" s="26">
        <f t="shared" si="11"/>
        <v>0</v>
      </c>
      <c r="X30" s="26"/>
      <c r="Y30" s="25"/>
      <c r="Z30" s="25"/>
      <c r="AA30" s="26">
        <f t="shared" si="12"/>
        <v>0</v>
      </c>
      <c r="AB30" s="26"/>
      <c r="AC30" s="25"/>
      <c r="AD30" s="25"/>
      <c r="AE30" s="26">
        <f t="shared" si="13"/>
        <v>0</v>
      </c>
      <c r="AF30" s="26"/>
      <c r="AG30" s="25"/>
      <c r="AH30" s="25"/>
      <c r="AI30" s="26">
        <f t="shared" si="14"/>
        <v>0</v>
      </c>
      <c r="AJ30" s="26"/>
      <c r="AK30" s="25"/>
      <c r="AL30" s="25"/>
      <c r="AM30" s="26">
        <f t="shared" si="15"/>
        <v>0</v>
      </c>
      <c r="AN30" s="26"/>
      <c r="AO30" s="25"/>
      <c r="AP30" s="25"/>
      <c r="AQ30" s="26">
        <f t="shared" si="16"/>
        <v>0</v>
      </c>
      <c r="AR30" s="26"/>
      <c r="AS30" s="25"/>
      <c r="AT30" s="25"/>
      <c r="AU30" s="26">
        <f t="shared" si="17"/>
        <v>0</v>
      </c>
      <c r="AV30" s="14"/>
      <c r="AW30" s="27"/>
      <c r="AX30" s="27"/>
      <c r="AY30" s="27">
        <f>AX30-AW30</f>
        <v>0</v>
      </c>
      <c r="AZ30" s="27"/>
      <c r="BA30" s="27"/>
      <c r="BB30" s="27"/>
      <c r="BC30" s="27">
        <f>BB30-BA30</f>
        <v>0</v>
      </c>
      <c r="BD30" s="27"/>
      <c r="BE30" s="27"/>
      <c r="BF30" s="27"/>
      <c r="BG30" s="27">
        <f>BF30-BE30</f>
        <v>0</v>
      </c>
      <c r="BH30" s="34" t="e">
        <f t="shared" si="5"/>
        <v>#DIV/0!</v>
      </c>
    </row>
    <row r="31" spans="1:60" ht="12.75" hidden="1" customHeight="1">
      <c r="A31" s="16"/>
      <c r="B31" s="16">
        <v>1701033729</v>
      </c>
      <c r="C31" s="28" t="s">
        <v>56</v>
      </c>
      <c r="D31" s="29"/>
      <c r="E31" s="18">
        <f t="shared" si="18"/>
        <v>0</v>
      </c>
      <c r="F31" s="18">
        <f t="shared" si="18"/>
        <v>0</v>
      </c>
      <c r="G31" s="24">
        <f t="shared" si="4"/>
        <v>0</v>
      </c>
      <c r="H31" s="24" t="e">
        <f t="shared" si="19"/>
        <v>#DIV/0!</v>
      </c>
      <c r="I31" s="25"/>
      <c r="J31" s="25"/>
      <c r="K31" s="26">
        <f t="shared" si="8"/>
        <v>0</v>
      </c>
      <c r="L31" s="26"/>
      <c r="M31" s="25"/>
      <c r="N31" s="25"/>
      <c r="O31" s="26">
        <f t="shared" si="9"/>
        <v>0</v>
      </c>
      <c r="P31" s="26"/>
      <c r="Q31" s="25"/>
      <c r="R31" s="25"/>
      <c r="S31" s="26">
        <f t="shared" si="10"/>
        <v>0</v>
      </c>
      <c r="T31" s="26"/>
      <c r="U31" s="25"/>
      <c r="V31" s="25"/>
      <c r="W31" s="26">
        <f t="shared" si="11"/>
        <v>0</v>
      </c>
      <c r="X31" s="26"/>
      <c r="Y31" s="25"/>
      <c r="Z31" s="25"/>
      <c r="AA31" s="26">
        <f t="shared" si="12"/>
        <v>0</v>
      </c>
      <c r="AB31" s="26"/>
      <c r="AC31" s="25"/>
      <c r="AD31" s="25"/>
      <c r="AE31" s="26">
        <f t="shared" si="13"/>
        <v>0</v>
      </c>
      <c r="AF31" s="26"/>
      <c r="AG31" s="25"/>
      <c r="AH31" s="25"/>
      <c r="AI31" s="26">
        <f t="shared" si="14"/>
        <v>0</v>
      </c>
      <c r="AJ31" s="26"/>
      <c r="AK31" s="25"/>
      <c r="AL31" s="25"/>
      <c r="AM31" s="26">
        <f t="shared" si="15"/>
        <v>0</v>
      </c>
      <c r="AN31" s="26"/>
      <c r="AO31" s="25"/>
      <c r="AP31" s="25"/>
      <c r="AQ31" s="26">
        <f t="shared" si="16"/>
        <v>0</v>
      </c>
      <c r="AR31" s="26"/>
      <c r="AS31" s="25"/>
      <c r="AT31" s="25"/>
      <c r="AU31" s="26">
        <f t="shared" si="17"/>
        <v>0</v>
      </c>
      <c r="AV31" s="14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34" t="e">
        <f t="shared" si="5"/>
        <v>#DIV/0!</v>
      </c>
    </row>
    <row r="32" spans="1:60" ht="12.75" hidden="1" customHeight="1">
      <c r="A32" s="16"/>
      <c r="B32" s="16"/>
      <c r="C32" s="28" t="s">
        <v>57</v>
      </c>
      <c r="D32" s="29"/>
      <c r="E32" s="18">
        <f t="shared" si="18"/>
        <v>0</v>
      </c>
      <c r="F32" s="18">
        <f t="shared" si="18"/>
        <v>0</v>
      </c>
      <c r="G32" s="24">
        <f t="shared" si="4"/>
        <v>0</v>
      </c>
      <c r="H32" s="24" t="e">
        <f t="shared" si="19"/>
        <v>#DIV/0!</v>
      </c>
      <c r="I32" s="25"/>
      <c r="J32" s="25"/>
      <c r="K32" s="26">
        <f t="shared" si="8"/>
        <v>0</v>
      </c>
      <c r="L32" s="26"/>
      <c r="M32" s="25"/>
      <c r="N32" s="25"/>
      <c r="O32" s="26">
        <f t="shared" si="9"/>
        <v>0</v>
      </c>
      <c r="P32" s="26"/>
      <c r="Q32" s="25"/>
      <c r="R32" s="25"/>
      <c r="S32" s="26">
        <f t="shared" si="10"/>
        <v>0</v>
      </c>
      <c r="T32" s="26"/>
      <c r="U32" s="25"/>
      <c r="V32" s="25"/>
      <c r="W32" s="26">
        <f t="shared" si="11"/>
        <v>0</v>
      </c>
      <c r="X32" s="26"/>
      <c r="Y32" s="25"/>
      <c r="Z32" s="25"/>
      <c r="AA32" s="26">
        <f t="shared" si="12"/>
        <v>0</v>
      </c>
      <c r="AB32" s="26"/>
      <c r="AC32" s="25"/>
      <c r="AD32" s="25"/>
      <c r="AE32" s="26">
        <f t="shared" si="13"/>
        <v>0</v>
      </c>
      <c r="AF32" s="26"/>
      <c r="AG32" s="25"/>
      <c r="AH32" s="25"/>
      <c r="AI32" s="26">
        <f t="shared" si="14"/>
        <v>0</v>
      </c>
      <c r="AJ32" s="26"/>
      <c r="AK32" s="25"/>
      <c r="AL32" s="25"/>
      <c r="AM32" s="26">
        <f t="shared" si="15"/>
        <v>0</v>
      </c>
      <c r="AN32" s="26"/>
      <c r="AO32" s="25"/>
      <c r="AP32" s="25"/>
      <c r="AQ32" s="26">
        <f t="shared" si="16"/>
        <v>0</v>
      </c>
      <c r="AR32" s="26"/>
      <c r="AS32" s="25"/>
      <c r="AT32" s="25"/>
      <c r="AU32" s="26">
        <f t="shared" si="17"/>
        <v>0</v>
      </c>
      <c r="AV32" s="14"/>
      <c r="AW32" s="27"/>
      <c r="AX32" s="27"/>
      <c r="AY32" s="27">
        <f>AX32-AW32</f>
        <v>0</v>
      </c>
      <c r="AZ32" s="27"/>
      <c r="BA32" s="27"/>
      <c r="BB32" s="27"/>
      <c r="BC32" s="27">
        <f>BB32-BA32</f>
        <v>0</v>
      </c>
      <c r="BD32" s="27"/>
      <c r="BE32" s="27"/>
      <c r="BF32" s="27"/>
      <c r="BG32" s="27">
        <f>BF32-BE32</f>
        <v>0</v>
      </c>
      <c r="BH32" s="34" t="e">
        <f t="shared" si="5"/>
        <v>#DIV/0!</v>
      </c>
    </row>
    <row r="33" spans="1:60" ht="12.75" hidden="1" customHeight="1">
      <c r="A33" s="16"/>
      <c r="B33" s="16"/>
      <c r="C33" s="28" t="s">
        <v>58</v>
      </c>
      <c r="D33" s="29"/>
      <c r="E33" s="18">
        <f t="shared" si="18"/>
        <v>0</v>
      </c>
      <c r="F33" s="18">
        <f t="shared" si="18"/>
        <v>0</v>
      </c>
      <c r="G33" s="24">
        <f t="shared" si="4"/>
        <v>0</v>
      </c>
      <c r="H33" s="24" t="e">
        <f t="shared" si="19"/>
        <v>#DIV/0!</v>
      </c>
      <c r="I33" s="25"/>
      <c r="J33" s="25"/>
      <c r="K33" s="26">
        <f t="shared" si="8"/>
        <v>0</v>
      </c>
      <c r="L33" s="26"/>
      <c r="M33" s="25"/>
      <c r="N33" s="25"/>
      <c r="O33" s="26">
        <f t="shared" si="9"/>
        <v>0</v>
      </c>
      <c r="P33" s="26"/>
      <c r="Q33" s="25"/>
      <c r="R33" s="25"/>
      <c r="S33" s="26">
        <f t="shared" si="10"/>
        <v>0</v>
      </c>
      <c r="T33" s="26"/>
      <c r="U33" s="25"/>
      <c r="V33" s="25"/>
      <c r="W33" s="26">
        <f t="shared" si="11"/>
        <v>0</v>
      </c>
      <c r="X33" s="26"/>
      <c r="Y33" s="25"/>
      <c r="Z33" s="25"/>
      <c r="AA33" s="26">
        <f t="shared" si="12"/>
        <v>0</v>
      </c>
      <c r="AB33" s="26"/>
      <c r="AC33" s="25"/>
      <c r="AD33" s="25"/>
      <c r="AE33" s="26">
        <f t="shared" si="13"/>
        <v>0</v>
      </c>
      <c r="AF33" s="26"/>
      <c r="AG33" s="25"/>
      <c r="AH33" s="25"/>
      <c r="AI33" s="26">
        <f t="shared" si="14"/>
        <v>0</v>
      </c>
      <c r="AJ33" s="26"/>
      <c r="AK33" s="25"/>
      <c r="AL33" s="25"/>
      <c r="AM33" s="26">
        <f t="shared" si="15"/>
        <v>0</v>
      </c>
      <c r="AN33" s="26"/>
      <c r="AO33" s="25"/>
      <c r="AP33" s="25"/>
      <c r="AQ33" s="26">
        <f t="shared" si="16"/>
        <v>0</v>
      </c>
      <c r="AR33" s="26"/>
      <c r="AS33" s="25"/>
      <c r="AT33" s="25"/>
      <c r="AU33" s="26">
        <f t="shared" si="17"/>
        <v>0</v>
      </c>
      <c r="AV33" s="14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34" t="e">
        <f t="shared" si="5"/>
        <v>#DIV/0!</v>
      </c>
    </row>
    <row r="34" spans="1:60" ht="12.75" hidden="1" customHeight="1">
      <c r="A34" s="16"/>
      <c r="B34" s="16"/>
      <c r="C34" s="16" t="s">
        <v>59</v>
      </c>
      <c r="D34" s="23"/>
      <c r="E34" s="18">
        <f t="shared" si="18"/>
        <v>0</v>
      </c>
      <c r="F34" s="18">
        <f t="shared" si="18"/>
        <v>0</v>
      </c>
      <c r="G34" s="24">
        <f t="shared" si="4"/>
        <v>0</v>
      </c>
      <c r="H34" s="24">
        <v>0</v>
      </c>
      <c r="I34" s="25"/>
      <c r="J34" s="25"/>
      <c r="K34" s="26">
        <f t="shared" si="8"/>
        <v>0</v>
      </c>
      <c r="L34" s="26"/>
      <c r="M34" s="25"/>
      <c r="N34" s="25"/>
      <c r="O34" s="26">
        <f t="shared" si="9"/>
        <v>0</v>
      </c>
      <c r="P34" s="26"/>
      <c r="Q34" s="25"/>
      <c r="R34" s="25"/>
      <c r="S34" s="26">
        <f t="shared" si="10"/>
        <v>0</v>
      </c>
      <c r="T34" s="26"/>
      <c r="U34" s="25"/>
      <c r="V34" s="25"/>
      <c r="W34" s="26">
        <f t="shared" si="11"/>
        <v>0</v>
      </c>
      <c r="X34" s="26"/>
      <c r="Y34" s="25"/>
      <c r="Z34" s="25"/>
      <c r="AA34" s="26">
        <f t="shared" si="12"/>
        <v>0</v>
      </c>
      <c r="AB34" s="26"/>
      <c r="AC34" s="25"/>
      <c r="AD34" s="25"/>
      <c r="AE34" s="26">
        <f t="shared" si="13"/>
        <v>0</v>
      </c>
      <c r="AF34" s="26"/>
      <c r="AG34" s="25"/>
      <c r="AH34" s="25"/>
      <c r="AI34" s="26">
        <f t="shared" si="14"/>
        <v>0</v>
      </c>
      <c r="AJ34" s="26"/>
      <c r="AK34" s="25"/>
      <c r="AL34" s="25"/>
      <c r="AM34" s="26">
        <f t="shared" si="15"/>
        <v>0</v>
      </c>
      <c r="AN34" s="26"/>
      <c r="AO34" s="25"/>
      <c r="AP34" s="25"/>
      <c r="AQ34" s="26">
        <f t="shared" si="16"/>
        <v>0</v>
      </c>
      <c r="AR34" s="26"/>
      <c r="AS34" s="25"/>
      <c r="AT34" s="25"/>
      <c r="AU34" s="26">
        <f t="shared" si="17"/>
        <v>0</v>
      </c>
      <c r="AV34" s="14"/>
      <c r="AW34" s="27"/>
      <c r="AX34" s="27"/>
      <c r="AY34" s="27">
        <f>AX34-AW34</f>
        <v>0</v>
      </c>
      <c r="AZ34" s="27"/>
      <c r="BA34" s="27"/>
      <c r="BB34" s="27"/>
      <c r="BC34" s="27">
        <f>BB34-BA34</f>
        <v>0</v>
      </c>
      <c r="BD34" s="27"/>
      <c r="BE34" s="27"/>
      <c r="BF34" s="27"/>
      <c r="BG34" s="27">
        <f>BF34-BE34</f>
        <v>0</v>
      </c>
      <c r="BH34" s="34" t="e">
        <f t="shared" si="5"/>
        <v>#DIV/0!</v>
      </c>
    </row>
    <row r="35" spans="1:60" ht="12.75" hidden="1" customHeight="1">
      <c r="A35" s="16"/>
      <c r="B35" s="16"/>
      <c r="C35" s="16" t="s">
        <v>60</v>
      </c>
      <c r="D35" s="25"/>
      <c r="E35" s="18">
        <f t="shared" si="18"/>
        <v>0</v>
      </c>
      <c r="F35" s="18">
        <f t="shared" si="18"/>
        <v>0</v>
      </c>
      <c r="G35" s="24">
        <f t="shared" si="4"/>
        <v>0</v>
      </c>
      <c r="H35" s="24" t="e">
        <f t="shared" si="19"/>
        <v>#DIV/0!</v>
      </c>
      <c r="I35" s="25"/>
      <c r="J35" s="25"/>
      <c r="K35" s="26">
        <f t="shared" si="8"/>
        <v>0</v>
      </c>
      <c r="L35" s="26"/>
      <c r="M35" s="25"/>
      <c r="N35" s="25"/>
      <c r="O35" s="26">
        <f t="shared" si="9"/>
        <v>0</v>
      </c>
      <c r="P35" s="26"/>
      <c r="Q35" s="25"/>
      <c r="R35" s="25"/>
      <c r="S35" s="26">
        <f t="shared" si="10"/>
        <v>0</v>
      </c>
      <c r="T35" s="26"/>
      <c r="U35" s="25"/>
      <c r="V35" s="25"/>
      <c r="W35" s="26">
        <f t="shared" si="11"/>
        <v>0</v>
      </c>
      <c r="X35" s="26"/>
      <c r="Y35" s="25"/>
      <c r="Z35" s="25"/>
      <c r="AA35" s="26">
        <f t="shared" si="12"/>
        <v>0</v>
      </c>
      <c r="AB35" s="26"/>
      <c r="AC35" s="25"/>
      <c r="AD35" s="25"/>
      <c r="AE35" s="26">
        <f t="shared" si="13"/>
        <v>0</v>
      </c>
      <c r="AF35" s="26"/>
      <c r="AG35" s="25"/>
      <c r="AH35" s="25"/>
      <c r="AI35" s="26">
        <f t="shared" si="14"/>
        <v>0</v>
      </c>
      <c r="AJ35" s="26"/>
      <c r="AK35" s="25"/>
      <c r="AL35" s="25"/>
      <c r="AM35" s="26">
        <f t="shared" si="15"/>
        <v>0</v>
      </c>
      <c r="AN35" s="26"/>
      <c r="AO35" s="25"/>
      <c r="AP35" s="25"/>
      <c r="AQ35" s="26">
        <f t="shared" si="16"/>
        <v>0</v>
      </c>
      <c r="AR35" s="26"/>
      <c r="AS35" s="25"/>
      <c r="AT35" s="25"/>
      <c r="AU35" s="26">
        <f t="shared" si="17"/>
        <v>0</v>
      </c>
      <c r="AV35" s="14"/>
      <c r="AW35" s="27"/>
      <c r="AX35" s="27"/>
      <c r="AY35" s="27">
        <f>AX35-AW35</f>
        <v>0</v>
      </c>
      <c r="AZ35" s="27"/>
      <c r="BA35" s="27"/>
      <c r="BB35" s="27"/>
      <c r="BC35" s="27">
        <f>BB35-BA35</f>
        <v>0</v>
      </c>
      <c r="BD35" s="27"/>
      <c r="BE35" s="27"/>
      <c r="BF35" s="27"/>
      <c r="BG35" s="27">
        <f>BF35-BE35</f>
        <v>0</v>
      </c>
      <c r="BH35" s="34" t="e">
        <f t="shared" si="5"/>
        <v>#DIV/0!</v>
      </c>
    </row>
    <row r="36" spans="1:60" ht="12.75" hidden="1" customHeight="1">
      <c r="A36" s="16"/>
      <c r="B36" s="16">
        <v>1701051164</v>
      </c>
      <c r="C36" s="16" t="s">
        <v>61</v>
      </c>
      <c r="D36" s="23"/>
      <c r="E36" s="18">
        <f t="shared" si="18"/>
        <v>0</v>
      </c>
      <c r="F36" s="18">
        <f t="shared" si="18"/>
        <v>0</v>
      </c>
      <c r="G36" s="26">
        <f t="shared" si="4"/>
        <v>0</v>
      </c>
      <c r="H36" s="24" t="e">
        <f t="shared" si="19"/>
        <v>#DIV/0!</v>
      </c>
      <c r="I36" s="25"/>
      <c r="J36" s="25"/>
      <c r="K36" s="26">
        <f t="shared" si="8"/>
        <v>0</v>
      </c>
      <c r="L36" s="26"/>
      <c r="M36" s="25"/>
      <c r="N36" s="25"/>
      <c r="O36" s="26">
        <f t="shared" si="9"/>
        <v>0</v>
      </c>
      <c r="P36" s="26"/>
      <c r="Q36" s="25"/>
      <c r="R36" s="25"/>
      <c r="S36" s="26">
        <f t="shared" si="10"/>
        <v>0</v>
      </c>
      <c r="T36" s="26"/>
      <c r="U36" s="25"/>
      <c r="V36" s="25"/>
      <c r="W36" s="26">
        <f t="shared" si="11"/>
        <v>0</v>
      </c>
      <c r="X36" s="26"/>
      <c r="Y36" s="25"/>
      <c r="Z36" s="25"/>
      <c r="AA36" s="26">
        <f t="shared" si="12"/>
        <v>0</v>
      </c>
      <c r="AB36" s="26"/>
      <c r="AC36" s="25"/>
      <c r="AD36" s="25"/>
      <c r="AE36" s="26">
        <f t="shared" si="13"/>
        <v>0</v>
      </c>
      <c r="AF36" s="26"/>
      <c r="AG36" s="25"/>
      <c r="AH36" s="25"/>
      <c r="AI36" s="26">
        <f t="shared" si="14"/>
        <v>0</v>
      </c>
      <c r="AJ36" s="26"/>
      <c r="AK36" s="25"/>
      <c r="AL36" s="25"/>
      <c r="AM36" s="26">
        <f t="shared" si="15"/>
        <v>0</v>
      </c>
      <c r="AN36" s="26"/>
      <c r="AO36" s="25"/>
      <c r="AP36" s="25"/>
      <c r="AQ36" s="26">
        <f t="shared" si="16"/>
        <v>0</v>
      </c>
      <c r="AR36" s="26"/>
      <c r="AS36" s="25"/>
      <c r="AT36" s="25"/>
      <c r="AU36" s="26">
        <f t="shared" si="17"/>
        <v>0</v>
      </c>
      <c r="AV36" s="14"/>
      <c r="AW36" s="27"/>
      <c r="AX36" s="27"/>
      <c r="AY36" s="27">
        <f>AX36-AW36</f>
        <v>0</v>
      </c>
      <c r="AZ36" s="27"/>
      <c r="BA36" s="27"/>
      <c r="BB36" s="27"/>
      <c r="BC36" s="27">
        <f>BB36-BA36</f>
        <v>0</v>
      </c>
      <c r="BD36" s="27"/>
      <c r="BE36" s="27"/>
      <c r="BF36" s="27"/>
      <c r="BG36" s="27">
        <f>BF36-BE36</f>
        <v>0</v>
      </c>
      <c r="BH36" s="34" t="e">
        <f t="shared" si="5"/>
        <v>#DIV/0!</v>
      </c>
    </row>
    <row r="37" spans="1:60" s="15" customFormat="1" ht="22.5" customHeight="1">
      <c r="A37" s="7" t="s">
        <v>62</v>
      </c>
      <c r="B37" s="7"/>
      <c r="C37" s="8" t="s">
        <v>63</v>
      </c>
      <c r="D37" s="37">
        <v>468.5</v>
      </c>
      <c r="E37" s="10">
        <f>I37+M37+Q37+U37+Y37+AC37+AG37+AO37+AS37+AW37+BA37+AK37+BE37</f>
        <v>782.22132000000011</v>
      </c>
      <c r="F37" s="10">
        <f>J37+N37+R37+V37+Z37+AD37+AH37+AP37+AT37+AX37+BB37+AL37+BF37</f>
        <v>1168.6852099999999</v>
      </c>
      <c r="G37" s="31">
        <f>F37-E37</f>
        <v>386.46388999999976</v>
      </c>
      <c r="H37" s="31">
        <f>F37/E37</f>
        <v>1.4940595201368325</v>
      </c>
      <c r="I37" s="32">
        <f>I38+I60+I61+I62+I63+I64+I65+I66+I67+I68+I69+I70+I71+I72+I73+I74+I75+I76+I77+I78</f>
        <v>129.74790999999999</v>
      </c>
      <c r="J37" s="32">
        <f>J38+J60+J61+J62+J63+J64+J65+J66+J67+J68+J69+J70+J71+J72+J73+J74+J75+J76+J77+J78</f>
        <v>103.03636</v>
      </c>
      <c r="K37" s="26">
        <f t="shared" si="8"/>
        <v>-26.711549999999988</v>
      </c>
      <c r="L37" s="26"/>
      <c r="M37" s="32">
        <f>M38+M60+M61+M62+M63+M64+M65+M66+M67+M68+M69+M70+M71+M72+M73+M74+M75+M76+M77+M78</f>
        <v>0</v>
      </c>
      <c r="N37" s="32">
        <f>N38+N60+N61+N62+N63+N64+N65+N66+N67+N68+N69+N70+N71+N72+N73+N74+N75+N76+N77+N78</f>
        <v>0</v>
      </c>
      <c r="O37" s="33">
        <f t="shared" si="9"/>
        <v>0</v>
      </c>
      <c r="P37" s="33"/>
      <c r="Q37" s="32">
        <f>Q38+Q60+Q61+Q62+Q63+Q64+Q65+Q66+Q67+Q68+Q69+Q70+Q71+Q72+Q73+Q74+Q75+Q76+Q77+Q78</f>
        <v>0</v>
      </c>
      <c r="R37" s="32">
        <f>R38+R60+R61+R62+R63+R64+R65+R66+R67+R68+R69+R70+R71+R72+R73+R74+R75+R76+R77+R78</f>
        <v>0</v>
      </c>
      <c r="S37" s="33">
        <f t="shared" si="10"/>
        <v>0</v>
      </c>
      <c r="T37" s="33"/>
      <c r="U37" s="32">
        <f>U38+U60+U61+U62+U63+U64+U65+U66+U67+U68+U69+U70+U71+U72+U73+U74+U75+U76+U77+U78</f>
        <v>1.9720000000000001E-2</v>
      </c>
      <c r="V37" s="32">
        <f>V38+V60+V61+V62+V63+V64+V65+V66+V67+V68+V69+V70+V71+V72+V73+V74+V75+V76+V77+V78</f>
        <v>0</v>
      </c>
      <c r="W37" s="33">
        <f t="shared" si="11"/>
        <v>-1.9720000000000001E-2</v>
      </c>
      <c r="X37" s="33"/>
      <c r="Y37" s="32">
        <f>Y38+Y60+Y61+Y62+Y63+Y64+Y65+Y66+Y67+Y68+Y69+Y70+Y71+Y72+Y73+Y74+Y75+Y76+Y77+Y78</f>
        <v>0</v>
      </c>
      <c r="Z37" s="32">
        <f>Z38+Z60+Z61+Z62+Z63+Z64+Z65+Z66+Z67+Z68+Z69+Z70+Z71+Z72+Z73+Z74+Z75+Z76+Z77+Z78</f>
        <v>0</v>
      </c>
      <c r="AA37" s="33">
        <f t="shared" si="12"/>
        <v>0</v>
      </c>
      <c r="AB37" s="33"/>
      <c r="AC37" s="32">
        <f>AC38+AC60+AC61+AC62+AC63+AC64+AC65+AC66+AC67+AC68+AC69+AC70+AC71+AC72+AC73+AC74+AC75+AC76+AC77+AC78</f>
        <v>0</v>
      </c>
      <c r="AD37" s="32">
        <f>AD38+AD60+AD61+AD62+AD63+AD64+AD65+AD66+AD67+AD68+AD69+AD70+AD71+AD72+AD73+AD74+AD75+AD76+AD77+AD78</f>
        <v>0</v>
      </c>
      <c r="AE37" s="33">
        <f t="shared" si="13"/>
        <v>0</v>
      </c>
      <c r="AF37" s="33"/>
      <c r="AG37" s="32">
        <f>AG38+AG60+AG61+AG62+AG63+AG64+AG65+AG66+AG67+AG68+AG69+AG70+AG71+AG72+AG73+AG74+AG75+AG76+AG77+AG78</f>
        <v>0</v>
      </c>
      <c r="AH37" s="32">
        <f>AH38+AH60+AH61+AH62+AH63+AH64+AH65+AH66+AH67+AH68+AH69+AH70+AH71+AH72+AH73+AH74+AH75+AH76+AH77+AH78</f>
        <v>0</v>
      </c>
      <c r="AI37" s="33">
        <f t="shared" si="14"/>
        <v>0</v>
      </c>
      <c r="AJ37" s="33"/>
      <c r="AK37" s="32">
        <f>AK38+AK60+AK61+AK62+AK63+AK64+AK65+AK66+AK67+AK68+AK69+AK70+AK71+AK72+AK73+AK74+AK75+AK76+AK77+AK78</f>
        <v>83.061679999999996</v>
      </c>
      <c r="AL37" s="32">
        <f>AL38+AL60+AL61+AL62+AL63+AL64+AL65+AL66+AL67+AL68+AL69+AL70+AL71+AL72+AL73+AL74+AL75+AL76+AL77+AL78</f>
        <v>16.403680000000001</v>
      </c>
      <c r="AM37" s="33">
        <f t="shared" si="15"/>
        <v>-66.657999999999987</v>
      </c>
      <c r="AN37" s="33"/>
      <c r="AO37" s="32">
        <f>AO38+AO60+AO61+AO62+AO63+AO64+AO65+AO66+AO67+AO68+AO69+AO70+AO71+AO72+AO73+AO74+AO75+AO76+AO77+AO78</f>
        <v>0</v>
      </c>
      <c r="AP37" s="32">
        <f>AP38+AP60+AP61+AP62+AP63+AP64+AP65+AP66+AP67+AP68+AP69+AP70+AP71+AP72+AP73+AP74+AP75+AP76+AP77+AP78</f>
        <v>0</v>
      </c>
      <c r="AQ37" s="33">
        <f t="shared" si="16"/>
        <v>0</v>
      </c>
      <c r="AR37" s="33"/>
      <c r="AS37" s="32">
        <f>AS38+AS60+AS61+AS62+AS63+AS64+AS65+AS66+AS67+AS68+AS69+AS70+AS71+AS72+AS73+AS74+AS75+AS76+AS77+AS78</f>
        <v>0</v>
      </c>
      <c r="AT37" s="32">
        <f>AT38+AT60+AT61+AT62+AT63+AT64+AT65+AT66+AT67+AT68+AT69+AT70+AT71+AT72+AT73+AT74+AT75+AT76+AT77+AT78</f>
        <v>0</v>
      </c>
      <c r="AU37" s="33">
        <f t="shared" si="17"/>
        <v>0</v>
      </c>
      <c r="AV37" s="14"/>
      <c r="AW37" s="32">
        <f>AW38+AW60+AW61+AW62+AW63+AW64+AW65+AW66+AW67+AW68+AW69+AW70+AW71+AW72+AW73+AW74+AW75+AW76+AW77+AW78</f>
        <v>0</v>
      </c>
      <c r="AX37" s="32">
        <f>AX38+AX60+AX61+AX62+AX63+AX64+AX65+AX66+AX67+AX68+AX69+AX70+AX71+AX72+AX73+AX74+AX75+AX76+AX77+AX78</f>
        <v>0</v>
      </c>
      <c r="AY37" s="34">
        <f>AX37-AW37</f>
        <v>0</v>
      </c>
      <c r="AZ37" s="34"/>
      <c r="BA37" s="32">
        <f>BA38+BA60+BA61+BA62+BA63+BA64+BA65+BA66+BA67+BA68+BA69+BA70+BA71+BA72+BA73+BA74+BA75+BA76+BA77+BA78</f>
        <v>0</v>
      </c>
      <c r="BB37" s="32">
        <f>BB38+BB60+BB61+BB62+BB63+BB64+BB65+BB66+BB67+BB68+BB69+BB70+BB71+BB72+BB73+BB74+BB75+BB76+BB77+BB78</f>
        <v>17.952000000000002</v>
      </c>
      <c r="BC37" s="34">
        <f>BB37-BA37</f>
        <v>17.952000000000002</v>
      </c>
      <c r="BD37" s="34"/>
      <c r="BE37" s="32">
        <f>BE38+BE60+BE61+BE62+BE63+BE64+BE65+BE66+BE67+BE68+BE69+BE70+BE71+BE72+BE73+BE74+BE75+BE76+BE77+BE78</f>
        <v>569.39201000000014</v>
      </c>
      <c r="BF37" s="32">
        <f>BF38+BF60+BF61+BF62+BF63+BF64+BF65+BF66+BF67+BF68+BF69+BF70+BF71+BF72+BF73+BF74+BF75+BF76+BF77+BF78</f>
        <v>1031.2931699999999</v>
      </c>
      <c r="BG37" s="34">
        <f>BF37-BE37</f>
        <v>461.90115999999978</v>
      </c>
      <c r="BH37" s="34">
        <f t="shared" si="5"/>
        <v>1.8112181974594264</v>
      </c>
    </row>
    <row r="38" spans="1:60" s="39" customFormat="1" ht="12.6" customHeight="1">
      <c r="A38" s="7"/>
      <c r="B38" s="7"/>
      <c r="C38" s="8" t="s">
        <v>64</v>
      </c>
      <c r="D38" s="32">
        <v>0</v>
      </c>
      <c r="E38" s="32">
        <f>SUM(E39:E59)</f>
        <v>2.5355699999999999</v>
      </c>
      <c r="F38" s="32">
        <f>SUM(F39:F59)</f>
        <v>420.61075</v>
      </c>
      <c r="G38" s="38">
        <f>SUM(G39:G59)</f>
        <v>418.07517999999999</v>
      </c>
      <c r="H38" s="38">
        <v>0</v>
      </c>
      <c r="I38" s="32">
        <f>SUM(I39:I57)</f>
        <v>0</v>
      </c>
      <c r="J38" s="32">
        <f>SUM(J39:J57)</f>
        <v>0</v>
      </c>
      <c r="K38" s="26">
        <f t="shared" si="8"/>
        <v>0</v>
      </c>
      <c r="L38" s="26"/>
      <c r="M38" s="32">
        <f>SUM(M39:M57)</f>
        <v>0</v>
      </c>
      <c r="N38" s="32">
        <f>SUM(N39:N57)</f>
        <v>0</v>
      </c>
      <c r="O38" s="32"/>
      <c r="P38" s="32"/>
      <c r="Q38" s="32">
        <f>SUM(Q39:Q57)</f>
        <v>0</v>
      </c>
      <c r="R38" s="32">
        <f>SUM(R39:R57)</f>
        <v>0</v>
      </c>
      <c r="S38" s="32"/>
      <c r="T38" s="32"/>
      <c r="U38" s="32">
        <f>SUM(U39:U57)</f>
        <v>1.9720000000000001E-2</v>
      </c>
      <c r="V38" s="32">
        <f>SUM(V39:V57)</f>
        <v>0</v>
      </c>
      <c r="W38" s="32"/>
      <c r="X38" s="32"/>
      <c r="Y38" s="32">
        <f>SUM(Y39:Y57)</f>
        <v>0</v>
      </c>
      <c r="Z38" s="32">
        <f>SUM(Z39:Z57)</f>
        <v>0</v>
      </c>
      <c r="AA38" s="32"/>
      <c r="AB38" s="32"/>
      <c r="AC38" s="32">
        <f>SUM(AC39:AC57)</f>
        <v>0</v>
      </c>
      <c r="AD38" s="32">
        <f>SUM(AD39:AD57)</f>
        <v>0</v>
      </c>
      <c r="AE38" s="32"/>
      <c r="AF38" s="32"/>
      <c r="AG38" s="32">
        <f>SUM(AG39:AG57)</f>
        <v>0</v>
      </c>
      <c r="AH38" s="32">
        <f>SUM(AH39:AH57)</f>
        <v>0</v>
      </c>
      <c r="AI38" s="32"/>
      <c r="AJ38" s="32"/>
      <c r="AK38" s="32">
        <f>SUM(AK39:AK57)</f>
        <v>0</v>
      </c>
      <c r="AL38" s="32">
        <f>SUM(AL39:AL57)</f>
        <v>0</v>
      </c>
      <c r="AM38" s="32"/>
      <c r="AN38" s="32"/>
      <c r="AO38" s="32">
        <f>SUM(AO39:AO57)</f>
        <v>0</v>
      </c>
      <c r="AP38" s="32">
        <f>SUM(AP39:AP57)</f>
        <v>0</v>
      </c>
      <c r="AQ38" s="32"/>
      <c r="AR38" s="32"/>
      <c r="AS38" s="32">
        <f>SUM(AS39:AS57)</f>
        <v>0</v>
      </c>
      <c r="AT38" s="32">
        <f>SUM(AT39:AT57)</f>
        <v>0</v>
      </c>
      <c r="AU38" s="32"/>
      <c r="AV38" s="14"/>
      <c r="AW38" s="32">
        <f>SUM(AW39:AW57)</f>
        <v>0</v>
      </c>
      <c r="AX38" s="32">
        <f>SUM(AX39:AX57)</f>
        <v>0</v>
      </c>
      <c r="AY38" s="10"/>
      <c r="AZ38" s="10"/>
      <c r="BA38" s="32">
        <f>SUM(BA39:BA57)</f>
        <v>0</v>
      </c>
      <c r="BB38" s="32">
        <f>SUM(BB39:BB57)</f>
        <v>0</v>
      </c>
      <c r="BC38" s="10"/>
      <c r="BD38" s="10"/>
      <c r="BE38" s="32">
        <f>SUM(BE39:BE57)</f>
        <v>2.5158499999999999</v>
      </c>
      <c r="BF38" s="32">
        <f>SUM(BF39:BF57)</f>
        <v>420.61075</v>
      </c>
      <c r="BG38" s="10"/>
      <c r="BH38" s="34">
        <f t="shared" si="5"/>
        <v>167.18435121330762</v>
      </c>
    </row>
    <row r="39" spans="1:60" ht="14.45" hidden="1" customHeight="1">
      <c r="A39" s="16"/>
      <c r="B39" s="16"/>
      <c r="C39" s="28" t="s">
        <v>65</v>
      </c>
      <c r="D39" s="29"/>
      <c r="E39" s="18">
        <f t="shared" ref="E39:F89" si="20">I39+M39+Q39+U39+Y39+AC39+AG39+AO39+AS39+AW39+BA39+AK39+BE39</f>
        <v>0</v>
      </c>
      <c r="F39" s="18">
        <f t="shared" si="20"/>
        <v>0</v>
      </c>
      <c r="G39" s="24">
        <f t="shared" ref="G39:G69" si="21">F39-E39</f>
        <v>0</v>
      </c>
      <c r="H39" s="24" t="e">
        <f t="shared" ref="H39:H56" si="22">F39/E39</f>
        <v>#DIV/0!</v>
      </c>
      <c r="I39" s="25"/>
      <c r="J39" s="25"/>
      <c r="K39" s="26">
        <f t="shared" si="8"/>
        <v>0</v>
      </c>
      <c r="L39" s="26"/>
      <c r="M39" s="25"/>
      <c r="N39" s="25"/>
      <c r="O39" s="26">
        <f t="shared" ref="O39:O64" si="23">N39-M39</f>
        <v>0</v>
      </c>
      <c r="P39" s="26"/>
      <c r="Q39" s="25"/>
      <c r="R39" s="25"/>
      <c r="S39" s="26">
        <f t="shared" ref="S39:S64" si="24">R39-Q39</f>
        <v>0</v>
      </c>
      <c r="T39" s="26"/>
      <c r="U39" s="25"/>
      <c r="V39" s="25"/>
      <c r="W39" s="26">
        <f t="shared" ref="W39:W64" si="25">V39-U39</f>
        <v>0</v>
      </c>
      <c r="X39" s="26"/>
      <c r="Y39" s="25"/>
      <c r="Z39" s="25"/>
      <c r="AA39" s="26">
        <f t="shared" ref="AA39:AA62" si="26">Z39-Y39</f>
        <v>0</v>
      </c>
      <c r="AB39" s="26"/>
      <c r="AC39" s="25"/>
      <c r="AD39" s="25"/>
      <c r="AE39" s="26">
        <f t="shared" ref="AE39:AE62" si="27">AD39-AC39</f>
        <v>0</v>
      </c>
      <c r="AF39" s="26"/>
      <c r="AG39" s="25"/>
      <c r="AH39" s="25"/>
      <c r="AI39" s="26">
        <f t="shared" ref="AI39:AI62" si="28">AH39-AG39</f>
        <v>0</v>
      </c>
      <c r="AJ39" s="26"/>
      <c r="AK39" s="25"/>
      <c r="AL39" s="25"/>
      <c r="AM39" s="26">
        <f t="shared" ref="AM39:AM67" si="29">AL39-AK39</f>
        <v>0</v>
      </c>
      <c r="AN39" s="26"/>
      <c r="AO39" s="25"/>
      <c r="AP39" s="25"/>
      <c r="AQ39" s="26">
        <f t="shared" ref="AQ39:AQ64" si="30">AP39-AO39</f>
        <v>0</v>
      </c>
      <c r="AR39" s="26"/>
      <c r="AS39" s="25"/>
      <c r="AT39" s="25"/>
      <c r="AU39" s="26">
        <f t="shared" ref="AU39:AU64" si="31">AT39-AS39</f>
        <v>0</v>
      </c>
      <c r="AV39" s="14"/>
      <c r="AW39" s="27"/>
      <c r="AX39" s="27"/>
      <c r="AY39" s="27">
        <f t="shared" ref="AY39:AY64" si="32">AX39-AW39</f>
        <v>0</v>
      </c>
      <c r="AZ39" s="27"/>
      <c r="BA39" s="27"/>
      <c r="BB39" s="27"/>
      <c r="BC39" s="27">
        <f t="shared" ref="BC39:BC60" si="33">BB39-BA39</f>
        <v>0</v>
      </c>
      <c r="BD39" s="27"/>
      <c r="BE39" s="27"/>
      <c r="BF39" s="27"/>
      <c r="BG39" s="27">
        <f t="shared" ref="BG39:BG60" si="34">BF39-BE39</f>
        <v>0</v>
      </c>
      <c r="BH39" s="34" t="e">
        <f t="shared" si="5"/>
        <v>#DIV/0!</v>
      </c>
    </row>
    <row r="40" spans="1:60" ht="12.75" hidden="1" customHeight="1">
      <c r="A40" s="16"/>
      <c r="B40" s="16"/>
      <c r="C40" s="16" t="s">
        <v>66</v>
      </c>
      <c r="D40" s="23">
        <v>0</v>
      </c>
      <c r="E40" s="18">
        <f t="shared" si="20"/>
        <v>0</v>
      </c>
      <c r="F40" s="18">
        <f t="shared" si="20"/>
        <v>0</v>
      </c>
      <c r="G40" s="24">
        <f t="shared" si="21"/>
        <v>0</v>
      </c>
      <c r="H40" s="24" t="e">
        <f t="shared" si="22"/>
        <v>#DIV/0!</v>
      </c>
      <c r="I40" s="25"/>
      <c r="J40" s="25"/>
      <c r="K40" s="26">
        <f t="shared" si="8"/>
        <v>0</v>
      </c>
      <c r="L40" s="26"/>
      <c r="M40" s="25"/>
      <c r="N40" s="25"/>
      <c r="O40" s="26">
        <f t="shared" si="23"/>
        <v>0</v>
      </c>
      <c r="P40" s="26"/>
      <c r="Q40" s="25"/>
      <c r="R40" s="25"/>
      <c r="S40" s="26">
        <f t="shared" si="24"/>
        <v>0</v>
      </c>
      <c r="T40" s="26"/>
      <c r="U40" s="25"/>
      <c r="V40" s="25"/>
      <c r="W40" s="26">
        <f t="shared" si="25"/>
        <v>0</v>
      </c>
      <c r="X40" s="26"/>
      <c r="Y40" s="25"/>
      <c r="Z40" s="25"/>
      <c r="AA40" s="26">
        <f t="shared" si="26"/>
        <v>0</v>
      </c>
      <c r="AB40" s="26"/>
      <c r="AC40" s="25"/>
      <c r="AD40" s="25"/>
      <c r="AE40" s="26">
        <f t="shared" si="27"/>
        <v>0</v>
      </c>
      <c r="AF40" s="26"/>
      <c r="AG40" s="25"/>
      <c r="AH40" s="25"/>
      <c r="AI40" s="26">
        <f t="shared" si="28"/>
        <v>0</v>
      </c>
      <c r="AJ40" s="26"/>
      <c r="AK40" s="25"/>
      <c r="AL40" s="25"/>
      <c r="AM40" s="26">
        <f t="shared" si="29"/>
        <v>0</v>
      </c>
      <c r="AN40" s="26"/>
      <c r="AO40" s="25"/>
      <c r="AP40" s="25"/>
      <c r="AQ40" s="26">
        <f t="shared" si="30"/>
        <v>0</v>
      </c>
      <c r="AR40" s="26"/>
      <c r="AS40" s="25"/>
      <c r="AT40" s="25"/>
      <c r="AU40" s="26">
        <f t="shared" si="31"/>
        <v>0</v>
      </c>
      <c r="AV40" s="14"/>
      <c r="AW40" s="27"/>
      <c r="AX40" s="27"/>
      <c r="AY40" s="27">
        <f t="shared" si="32"/>
        <v>0</v>
      </c>
      <c r="AZ40" s="27"/>
      <c r="BA40" s="27"/>
      <c r="BB40" s="27"/>
      <c r="BC40" s="27">
        <f t="shared" si="33"/>
        <v>0</v>
      </c>
      <c r="BD40" s="27"/>
      <c r="BE40" s="27"/>
      <c r="BF40" s="27"/>
      <c r="BG40" s="27">
        <f t="shared" si="34"/>
        <v>0</v>
      </c>
      <c r="BH40" s="34" t="e">
        <f t="shared" si="5"/>
        <v>#DIV/0!</v>
      </c>
    </row>
    <row r="41" spans="1:60" ht="13.5" hidden="1" customHeight="1">
      <c r="A41" s="16"/>
      <c r="B41" s="40" t="s">
        <v>67</v>
      </c>
      <c r="C41" s="36" t="s">
        <v>68</v>
      </c>
      <c r="D41" s="23"/>
      <c r="E41" s="18">
        <f t="shared" si="20"/>
        <v>1.9720000000000001E-2</v>
      </c>
      <c r="F41" s="18">
        <f t="shared" si="20"/>
        <v>0</v>
      </c>
      <c r="G41" s="24">
        <f t="shared" si="21"/>
        <v>-1.9720000000000001E-2</v>
      </c>
      <c r="H41" s="24">
        <v>0</v>
      </c>
      <c r="I41" s="25"/>
      <c r="J41" s="25"/>
      <c r="K41" s="26"/>
      <c r="L41" s="26"/>
      <c r="M41" s="25"/>
      <c r="N41" s="25"/>
      <c r="O41" s="26"/>
      <c r="P41" s="26"/>
      <c r="Q41" s="25"/>
      <c r="R41" s="25"/>
      <c r="S41" s="26"/>
      <c r="T41" s="26"/>
      <c r="U41" s="25">
        <v>1.9720000000000001E-2</v>
      </c>
      <c r="V41" s="25"/>
      <c r="W41" s="26"/>
      <c r="X41" s="26"/>
      <c r="Y41" s="25"/>
      <c r="Z41" s="25"/>
      <c r="AA41" s="26"/>
      <c r="AB41" s="26"/>
      <c r="AC41" s="25"/>
      <c r="AD41" s="25"/>
      <c r="AE41" s="26"/>
      <c r="AF41" s="26"/>
      <c r="AG41" s="25"/>
      <c r="AH41" s="25"/>
      <c r="AI41" s="26"/>
      <c r="AJ41" s="26"/>
      <c r="AK41" s="25"/>
      <c r="AL41" s="25"/>
      <c r="AM41" s="26"/>
      <c r="AN41" s="26"/>
      <c r="AO41" s="25"/>
      <c r="AP41" s="25"/>
      <c r="AQ41" s="26"/>
      <c r="AR41" s="26"/>
      <c r="AS41" s="25"/>
      <c r="AT41" s="25"/>
      <c r="AU41" s="26"/>
      <c r="AV41" s="14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34" t="e">
        <f t="shared" si="5"/>
        <v>#DIV/0!</v>
      </c>
    </row>
    <row r="42" spans="1:60" ht="13.5" hidden="1" customHeight="1">
      <c r="A42" s="16"/>
      <c r="B42" s="40" t="s">
        <v>69</v>
      </c>
      <c r="C42" s="41" t="s">
        <v>70</v>
      </c>
      <c r="D42" s="23"/>
      <c r="E42" s="18">
        <f t="shared" si="20"/>
        <v>0</v>
      </c>
      <c r="F42" s="18">
        <f t="shared" si="20"/>
        <v>0</v>
      </c>
      <c r="G42" s="24">
        <f t="shared" si="21"/>
        <v>0</v>
      </c>
      <c r="H42" s="24">
        <v>0</v>
      </c>
      <c r="I42" s="25"/>
      <c r="J42" s="25"/>
      <c r="K42" s="26"/>
      <c r="L42" s="26"/>
      <c r="M42" s="25"/>
      <c r="N42" s="25"/>
      <c r="O42" s="26"/>
      <c r="P42" s="26"/>
      <c r="Q42" s="25"/>
      <c r="R42" s="25"/>
      <c r="S42" s="26"/>
      <c r="T42" s="26"/>
      <c r="U42" s="25"/>
      <c r="V42" s="25"/>
      <c r="W42" s="26"/>
      <c r="X42" s="26"/>
      <c r="Y42" s="25"/>
      <c r="Z42" s="25"/>
      <c r="AA42" s="26"/>
      <c r="AB42" s="26"/>
      <c r="AC42" s="25"/>
      <c r="AD42" s="25"/>
      <c r="AE42" s="26"/>
      <c r="AF42" s="26"/>
      <c r="AG42" s="25"/>
      <c r="AH42" s="25"/>
      <c r="AI42" s="26"/>
      <c r="AJ42" s="26"/>
      <c r="AK42" s="25"/>
      <c r="AL42" s="25"/>
      <c r="AM42" s="26"/>
      <c r="AN42" s="26"/>
      <c r="AO42" s="25"/>
      <c r="AP42" s="25"/>
      <c r="AQ42" s="26"/>
      <c r="AR42" s="26"/>
      <c r="AS42" s="25"/>
      <c r="AT42" s="25"/>
      <c r="AU42" s="26"/>
      <c r="AV42" s="14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34" t="e">
        <f t="shared" si="5"/>
        <v>#DIV/0!</v>
      </c>
    </row>
    <row r="43" spans="1:60" ht="13.5" hidden="1" customHeight="1">
      <c r="A43" s="16"/>
      <c r="B43" s="40"/>
      <c r="C43" s="41" t="s">
        <v>71</v>
      </c>
      <c r="D43" s="23"/>
      <c r="E43" s="18">
        <f t="shared" si="20"/>
        <v>0</v>
      </c>
      <c r="F43" s="18">
        <f t="shared" si="20"/>
        <v>0</v>
      </c>
      <c r="G43" s="24"/>
      <c r="H43" s="24"/>
      <c r="I43" s="25"/>
      <c r="J43" s="25"/>
      <c r="K43" s="26"/>
      <c r="L43" s="26"/>
      <c r="M43" s="25"/>
      <c r="N43" s="25"/>
      <c r="O43" s="26"/>
      <c r="P43" s="26"/>
      <c r="Q43" s="25"/>
      <c r="R43" s="25"/>
      <c r="S43" s="26"/>
      <c r="T43" s="26"/>
      <c r="U43" s="25"/>
      <c r="V43" s="25"/>
      <c r="W43" s="26"/>
      <c r="X43" s="26"/>
      <c r="Y43" s="25"/>
      <c r="Z43" s="25"/>
      <c r="AA43" s="26"/>
      <c r="AB43" s="26"/>
      <c r="AC43" s="25"/>
      <c r="AD43" s="25"/>
      <c r="AE43" s="26"/>
      <c r="AF43" s="26"/>
      <c r="AG43" s="25"/>
      <c r="AH43" s="25"/>
      <c r="AI43" s="26"/>
      <c r="AJ43" s="26"/>
      <c r="AK43" s="25"/>
      <c r="AL43" s="25"/>
      <c r="AM43" s="26"/>
      <c r="AN43" s="26"/>
      <c r="AO43" s="25"/>
      <c r="AP43" s="25"/>
      <c r="AQ43" s="26"/>
      <c r="AR43" s="26"/>
      <c r="AS43" s="25"/>
      <c r="AT43" s="25"/>
      <c r="AU43" s="26"/>
      <c r="AV43" s="14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34" t="e">
        <f t="shared" si="5"/>
        <v>#DIV/0!</v>
      </c>
    </row>
    <row r="44" spans="1:60" ht="13.5" hidden="1" customHeight="1">
      <c r="A44" s="16"/>
      <c r="B44" s="40"/>
      <c r="C44" s="41" t="s">
        <v>72</v>
      </c>
      <c r="D44" s="23"/>
      <c r="E44" s="18">
        <f t="shared" si="20"/>
        <v>0</v>
      </c>
      <c r="F44" s="18">
        <f t="shared" si="20"/>
        <v>0</v>
      </c>
      <c r="G44" s="24"/>
      <c r="H44" s="24"/>
      <c r="I44" s="25"/>
      <c r="J44" s="25"/>
      <c r="K44" s="26"/>
      <c r="L44" s="26"/>
      <c r="M44" s="25"/>
      <c r="N44" s="25"/>
      <c r="O44" s="26"/>
      <c r="P44" s="26"/>
      <c r="Q44" s="25"/>
      <c r="R44" s="25"/>
      <c r="S44" s="26"/>
      <c r="T44" s="26"/>
      <c r="U44" s="25"/>
      <c r="V44" s="25"/>
      <c r="W44" s="26"/>
      <c r="X44" s="26"/>
      <c r="Y44" s="25"/>
      <c r="Z44" s="25"/>
      <c r="AA44" s="26"/>
      <c r="AB44" s="26"/>
      <c r="AC44" s="25"/>
      <c r="AD44" s="25"/>
      <c r="AE44" s="26"/>
      <c r="AF44" s="26"/>
      <c r="AG44" s="25"/>
      <c r="AH44" s="25"/>
      <c r="AI44" s="26"/>
      <c r="AJ44" s="26"/>
      <c r="AK44" s="25"/>
      <c r="AL44" s="25"/>
      <c r="AM44" s="26"/>
      <c r="AN44" s="26"/>
      <c r="AO44" s="25"/>
      <c r="AP44" s="25"/>
      <c r="AQ44" s="26"/>
      <c r="AR44" s="26"/>
      <c r="AS44" s="25"/>
      <c r="AT44" s="25"/>
      <c r="AU44" s="26"/>
      <c r="AV44" s="14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34" t="e">
        <f t="shared" si="5"/>
        <v>#DIV/0!</v>
      </c>
    </row>
    <row r="45" spans="1:60" ht="13.5" hidden="1" customHeight="1">
      <c r="A45" s="16"/>
      <c r="B45" s="40"/>
      <c r="C45" s="41" t="s">
        <v>73</v>
      </c>
      <c r="D45" s="23"/>
      <c r="E45" s="18">
        <f t="shared" si="20"/>
        <v>0</v>
      </c>
      <c r="F45" s="18">
        <f t="shared" si="20"/>
        <v>0</v>
      </c>
      <c r="G45" s="24"/>
      <c r="H45" s="24"/>
      <c r="I45" s="25"/>
      <c r="J45" s="25"/>
      <c r="K45" s="26"/>
      <c r="L45" s="26"/>
      <c r="M45" s="25"/>
      <c r="N45" s="25"/>
      <c r="O45" s="26"/>
      <c r="P45" s="26"/>
      <c r="Q45" s="25"/>
      <c r="R45" s="25"/>
      <c r="S45" s="26"/>
      <c r="T45" s="26"/>
      <c r="U45" s="25"/>
      <c r="V45" s="25"/>
      <c r="W45" s="26"/>
      <c r="X45" s="26"/>
      <c r="Y45" s="25"/>
      <c r="Z45" s="25"/>
      <c r="AA45" s="26"/>
      <c r="AB45" s="26"/>
      <c r="AC45" s="25"/>
      <c r="AD45" s="25"/>
      <c r="AE45" s="26"/>
      <c r="AF45" s="26"/>
      <c r="AG45" s="25"/>
      <c r="AH45" s="25"/>
      <c r="AI45" s="26"/>
      <c r="AJ45" s="26"/>
      <c r="AK45" s="25"/>
      <c r="AL45" s="25"/>
      <c r="AM45" s="26"/>
      <c r="AN45" s="26"/>
      <c r="AO45" s="25"/>
      <c r="AP45" s="25"/>
      <c r="AQ45" s="26"/>
      <c r="AR45" s="26"/>
      <c r="AS45" s="25"/>
      <c r="AT45" s="25"/>
      <c r="AU45" s="26"/>
      <c r="AV45" s="14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34" t="e">
        <f t="shared" si="5"/>
        <v>#DIV/0!</v>
      </c>
    </row>
    <row r="46" spans="1:60" ht="12.75" hidden="1" customHeight="1">
      <c r="A46" s="16"/>
      <c r="B46" s="16"/>
      <c r="C46" s="16" t="s">
        <v>74</v>
      </c>
      <c r="D46" s="25">
        <v>0</v>
      </c>
      <c r="E46" s="18">
        <f t="shared" si="20"/>
        <v>0</v>
      </c>
      <c r="F46" s="18">
        <f t="shared" si="20"/>
        <v>0</v>
      </c>
      <c r="G46" s="24">
        <f t="shared" si="21"/>
        <v>0</v>
      </c>
      <c r="H46" s="24">
        <v>0</v>
      </c>
      <c r="I46" s="25"/>
      <c r="J46" s="25"/>
      <c r="K46" s="26">
        <f t="shared" si="8"/>
        <v>0</v>
      </c>
      <c r="L46" s="26"/>
      <c r="M46" s="25"/>
      <c r="N46" s="25"/>
      <c r="O46" s="26">
        <f t="shared" si="23"/>
        <v>0</v>
      </c>
      <c r="P46" s="26"/>
      <c r="Q46" s="25"/>
      <c r="R46" s="25"/>
      <c r="S46" s="26">
        <f t="shared" si="24"/>
        <v>0</v>
      </c>
      <c r="T46" s="26"/>
      <c r="U46" s="25"/>
      <c r="V46" s="25"/>
      <c r="W46" s="26">
        <f t="shared" si="25"/>
        <v>0</v>
      </c>
      <c r="X46" s="26"/>
      <c r="Y46" s="25"/>
      <c r="Z46" s="25"/>
      <c r="AA46" s="26">
        <f t="shared" si="26"/>
        <v>0</v>
      </c>
      <c r="AB46" s="26"/>
      <c r="AC46" s="25"/>
      <c r="AD46" s="25"/>
      <c r="AE46" s="26">
        <f t="shared" si="27"/>
        <v>0</v>
      </c>
      <c r="AF46" s="26"/>
      <c r="AG46" s="25"/>
      <c r="AH46" s="25"/>
      <c r="AI46" s="26">
        <f t="shared" si="28"/>
        <v>0</v>
      </c>
      <c r="AJ46" s="26"/>
      <c r="AK46" s="25"/>
      <c r="AL46" s="25"/>
      <c r="AM46" s="26">
        <f t="shared" si="29"/>
        <v>0</v>
      </c>
      <c r="AN46" s="26"/>
      <c r="AO46" s="25"/>
      <c r="AP46" s="25"/>
      <c r="AQ46" s="26">
        <f t="shared" si="30"/>
        <v>0</v>
      </c>
      <c r="AR46" s="26"/>
      <c r="AS46" s="25"/>
      <c r="AT46" s="25"/>
      <c r="AU46" s="26">
        <f t="shared" si="31"/>
        <v>0</v>
      </c>
      <c r="AV46" s="14"/>
      <c r="AW46" s="27"/>
      <c r="AX46" s="27"/>
      <c r="AY46" s="27">
        <f t="shared" si="32"/>
        <v>0</v>
      </c>
      <c r="AZ46" s="27"/>
      <c r="BA46" s="27"/>
      <c r="BB46" s="27"/>
      <c r="BC46" s="27">
        <f t="shared" si="33"/>
        <v>0</v>
      </c>
      <c r="BD46" s="27"/>
      <c r="BE46" s="27"/>
      <c r="BF46" s="27"/>
      <c r="BG46" s="27">
        <f t="shared" si="34"/>
        <v>0</v>
      </c>
      <c r="BH46" s="34" t="e">
        <f t="shared" si="5"/>
        <v>#DIV/0!</v>
      </c>
    </row>
    <row r="47" spans="1:60" ht="16.5" hidden="1" customHeight="1">
      <c r="A47" s="16"/>
      <c r="B47" s="16">
        <v>1718001637</v>
      </c>
      <c r="C47" s="16" t="s">
        <v>75</v>
      </c>
      <c r="D47" s="25">
        <v>0</v>
      </c>
      <c r="E47" s="18">
        <f t="shared" si="20"/>
        <v>0</v>
      </c>
      <c r="F47" s="18">
        <f t="shared" si="20"/>
        <v>0</v>
      </c>
      <c r="G47" s="24">
        <f t="shared" si="21"/>
        <v>0</v>
      </c>
      <c r="H47" s="24">
        <v>0</v>
      </c>
      <c r="I47" s="25"/>
      <c r="J47" s="25"/>
      <c r="K47" s="26">
        <f t="shared" si="8"/>
        <v>0</v>
      </c>
      <c r="L47" s="26"/>
      <c r="M47" s="25"/>
      <c r="N47" s="25"/>
      <c r="O47" s="26">
        <f t="shared" si="23"/>
        <v>0</v>
      </c>
      <c r="P47" s="26"/>
      <c r="Q47" s="25"/>
      <c r="R47" s="25"/>
      <c r="S47" s="26">
        <f t="shared" si="24"/>
        <v>0</v>
      </c>
      <c r="T47" s="26"/>
      <c r="U47" s="25"/>
      <c r="V47" s="25"/>
      <c r="W47" s="26">
        <f t="shared" si="25"/>
        <v>0</v>
      </c>
      <c r="X47" s="26"/>
      <c r="Y47" s="25"/>
      <c r="Z47" s="25"/>
      <c r="AA47" s="26">
        <f t="shared" si="26"/>
        <v>0</v>
      </c>
      <c r="AB47" s="26"/>
      <c r="AC47" s="25"/>
      <c r="AD47" s="25"/>
      <c r="AE47" s="26">
        <f t="shared" si="27"/>
        <v>0</v>
      </c>
      <c r="AF47" s="26"/>
      <c r="AG47" s="25"/>
      <c r="AH47" s="25"/>
      <c r="AI47" s="26">
        <f t="shared" si="28"/>
        <v>0</v>
      </c>
      <c r="AJ47" s="26"/>
      <c r="AK47" s="25"/>
      <c r="AL47" s="25"/>
      <c r="AM47" s="26">
        <f t="shared" si="29"/>
        <v>0</v>
      </c>
      <c r="AN47" s="26"/>
      <c r="AO47" s="25"/>
      <c r="AP47" s="25"/>
      <c r="AQ47" s="26">
        <f t="shared" si="30"/>
        <v>0</v>
      </c>
      <c r="AR47" s="26"/>
      <c r="AS47" s="25"/>
      <c r="AT47" s="25"/>
      <c r="AU47" s="26">
        <f t="shared" si="31"/>
        <v>0</v>
      </c>
      <c r="AV47" s="14"/>
      <c r="AW47" s="27"/>
      <c r="AX47" s="27"/>
      <c r="AY47" s="27">
        <f t="shared" si="32"/>
        <v>0</v>
      </c>
      <c r="AZ47" s="27"/>
      <c r="BA47" s="27"/>
      <c r="BB47" s="27"/>
      <c r="BC47" s="27">
        <f t="shared" si="33"/>
        <v>0</v>
      </c>
      <c r="BD47" s="27"/>
      <c r="BE47" s="27"/>
      <c r="BF47" s="27"/>
      <c r="BG47" s="27">
        <f t="shared" si="34"/>
        <v>0</v>
      </c>
      <c r="BH47" s="34" t="e">
        <f t="shared" si="5"/>
        <v>#DIV/0!</v>
      </c>
    </row>
    <row r="48" spans="1:60" ht="12.75" hidden="1" customHeight="1">
      <c r="A48" s="16"/>
      <c r="B48" s="16"/>
      <c r="C48" s="16" t="s">
        <v>76</v>
      </c>
      <c r="D48" s="25">
        <v>0</v>
      </c>
      <c r="E48" s="18">
        <f t="shared" si="20"/>
        <v>0</v>
      </c>
      <c r="F48" s="18">
        <f t="shared" si="20"/>
        <v>0</v>
      </c>
      <c r="G48" s="24">
        <f t="shared" si="21"/>
        <v>0</v>
      </c>
      <c r="H48" s="24" t="e">
        <f t="shared" si="22"/>
        <v>#DIV/0!</v>
      </c>
      <c r="I48" s="25"/>
      <c r="J48" s="25"/>
      <c r="K48" s="26">
        <f t="shared" si="8"/>
        <v>0</v>
      </c>
      <c r="L48" s="26"/>
      <c r="M48" s="25"/>
      <c r="N48" s="25"/>
      <c r="O48" s="26">
        <f t="shared" si="23"/>
        <v>0</v>
      </c>
      <c r="P48" s="26"/>
      <c r="Q48" s="25"/>
      <c r="R48" s="25"/>
      <c r="S48" s="26">
        <f t="shared" si="24"/>
        <v>0</v>
      </c>
      <c r="T48" s="26"/>
      <c r="U48" s="25"/>
      <c r="V48" s="25"/>
      <c r="W48" s="26">
        <f t="shared" si="25"/>
        <v>0</v>
      </c>
      <c r="X48" s="26"/>
      <c r="Y48" s="25"/>
      <c r="Z48" s="25"/>
      <c r="AA48" s="26">
        <f t="shared" si="26"/>
        <v>0</v>
      </c>
      <c r="AB48" s="26"/>
      <c r="AC48" s="25"/>
      <c r="AD48" s="25"/>
      <c r="AE48" s="26">
        <f t="shared" si="27"/>
        <v>0</v>
      </c>
      <c r="AF48" s="26"/>
      <c r="AG48" s="25"/>
      <c r="AH48" s="25"/>
      <c r="AI48" s="26">
        <f t="shared" si="28"/>
        <v>0</v>
      </c>
      <c r="AJ48" s="26"/>
      <c r="AK48" s="25"/>
      <c r="AL48" s="25"/>
      <c r="AM48" s="26">
        <f t="shared" si="29"/>
        <v>0</v>
      </c>
      <c r="AN48" s="26"/>
      <c r="AO48" s="25"/>
      <c r="AP48" s="25"/>
      <c r="AQ48" s="26">
        <f t="shared" si="30"/>
        <v>0</v>
      </c>
      <c r="AR48" s="26"/>
      <c r="AS48" s="25"/>
      <c r="AT48" s="25"/>
      <c r="AU48" s="26">
        <f t="shared" si="31"/>
        <v>0</v>
      </c>
      <c r="AV48" s="14"/>
      <c r="AW48" s="27"/>
      <c r="AX48" s="27"/>
      <c r="AY48" s="27">
        <f t="shared" si="32"/>
        <v>0</v>
      </c>
      <c r="AZ48" s="27"/>
      <c r="BA48" s="27"/>
      <c r="BB48" s="27"/>
      <c r="BC48" s="27">
        <f t="shared" si="33"/>
        <v>0</v>
      </c>
      <c r="BD48" s="27"/>
      <c r="BE48" s="27"/>
      <c r="BF48" s="27"/>
      <c r="BG48" s="27">
        <f t="shared" si="34"/>
        <v>0</v>
      </c>
      <c r="BH48" s="34" t="e">
        <f t="shared" si="5"/>
        <v>#DIV/0!</v>
      </c>
    </row>
    <row r="49" spans="1:60" ht="12.75" hidden="1" customHeight="1">
      <c r="A49" s="16"/>
      <c r="B49" s="16"/>
      <c r="C49" s="16" t="s">
        <v>77</v>
      </c>
      <c r="D49" s="25">
        <v>0</v>
      </c>
      <c r="E49" s="18">
        <f t="shared" si="20"/>
        <v>0</v>
      </c>
      <c r="F49" s="18">
        <f t="shared" si="20"/>
        <v>0</v>
      </c>
      <c r="G49" s="24">
        <f t="shared" si="21"/>
        <v>0</v>
      </c>
      <c r="H49" s="24">
        <v>0</v>
      </c>
      <c r="I49" s="25"/>
      <c r="J49" s="25"/>
      <c r="K49" s="26">
        <f t="shared" si="8"/>
        <v>0</v>
      </c>
      <c r="L49" s="25"/>
      <c r="M49" s="25"/>
      <c r="N49" s="25"/>
      <c r="O49" s="26">
        <f t="shared" si="23"/>
        <v>0</v>
      </c>
      <c r="P49" s="26"/>
      <c r="Q49" s="25"/>
      <c r="R49" s="25"/>
      <c r="S49" s="26">
        <f t="shared" si="24"/>
        <v>0</v>
      </c>
      <c r="T49" s="26"/>
      <c r="U49" s="25"/>
      <c r="V49" s="25"/>
      <c r="W49" s="26">
        <f t="shared" si="25"/>
        <v>0</v>
      </c>
      <c r="X49" s="26"/>
      <c r="Y49" s="25"/>
      <c r="Z49" s="25"/>
      <c r="AA49" s="26">
        <f t="shared" si="26"/>
        <v>0</v>
      </c>
      <c r="AB49" s="26"/>
      <c r="AC49" s="25"/>
      <c r="AD49" s="25"/>
      <c r="AE49" s="26">
        <f t="shared" si="27"/>
        <v>0</v>
      </c>
      <c r="AF49" s="26"/>
      <c r="AG49" s="25"/>
      <c r="AH49" s="25"/>
      <c r="AI49" s="26">
        <f t="shared" si="28"/>
        <v>0</v>
      </c>
      <c r="AJ49" s="26"/>
      <c r="AK49" s="25"/>
      <c r="AL49" s="25"/>
      <c r="AM49" s="26">
        <f t="shared" si="29"/>
        <v>0</v>
      </c>
      <c r="AN49" s="26"/>
      <c r="AO49" s="25"/>
      <c r="AP49" s="25"/>
      <c r="AQ49" s="26">
        <f t="shared" si="30"/>
        <v>0</v>
      </c>
      <c r="AR49" s="26"/>
      <c r="AS49" s="25"/>
      <c r="AT49" s="25"/>
      <c r="AU49" s="26">
        <f t="shared" si="31"/>
        <v>0</v>
      </c>
      <c r="AV49" s="14"/>
      <c r="AW49" s="27"/>
      <c r="AX49" s="27"/>
      <c r="AY49" s="27">
        <f t="shared" si="32"/>
        <v>0</v>
      </c>
      <c r="AZ49" s="27"/>
      <c r="BA49" s="27"/>
      <c r="BB49" s="27"/>
      <c r="BC49" s="27">
        <f t="shared" si="33"/>
        <v>0</v>
      </c>
      <c r="BD49" s="27"/>
      <c r="BE49" s="27"/>
      <c r="BF49" s="27"/>
      <c r="BG49" s="27">
        <f t="shared" si="34"/>
        <v>0</v>
      </c>
      <c r="BH49" s="34" t="e">
        <f t="shared" si="5"/>
        <v>#DIV/0!</v>
      </c>
    </row>
    <row r="50" spans="1:60" ht="12.75" hidden="1" customHeight="1">
      <c r="A50" s="16"/>
      <c r="B50" s="16"/>
      <c r="C50" s="16" t="s">
        <v>78</v>
      </c>
      <c r="D50" s="25">
        <v>0</v>
      </c>
      <c r="E50" s="18">
        <f t="shared" si="20"/>
        <v>0</v>
      </c>
      <c r="F50" s="18">
        <f t="shared" si="20"/>
        <v>0</v>
      </c>
      <c r="G50" s="24">
        <f t="shared" si="21"/>
        <v>0</v>
      </c>
      <c r="H50" s="24" t="e">
        <f t="shared" si="22"/>
        <v>#DIV/0!</v>
      </c>
      <c r="I50" s="25"/>
      <c r="J50" s="25"/>
      <c r="K50" s="26">
        <f t="shared" si="8"/>
        <v>0</v>
      </c>
      <c r="L50" s="26"/>
      <c r="M50" s="25"/>
      <c r="N50" s="25"/>
      <c r="O50" s="26">
        <f t="shared" si="23"/>
        <v>0</v>
      </c>
      <c r="P50" s="26"/>
      <c r="Q50" s="25"/>
      <c r="R50" s="25"/>
      <c r="S50" s="26">
        <f t="shared" si="24"/>
        <v>0</v>
      </c>
      <c r="T50" s="26"/>
      <c r="U50" s="25"/>
      <c r="V50" s="25"/>
      <c r="W50" s="26">
        <f t="shared" si="25"/>
        <v>0</v>
      </c>
      <c r="X50" s="26"/>
      <c r="Y50" s="25"/>
      <c r="Z50" s="25"/>
      <c r="AA50" s="26">
        <f t="shared" si="26"/>
        <v>0</v>
      </c>
      <c r="AB50" s="26"/>
      <c r="AC50" s="25"/>
      <c r="AD50" s="25"/>
      <c r="AE50" s="26">
        <f t="shared" si="27"/>
        <v>0</v>
      </c>
      <c r="AF50" s="26"/>
      <c r="AG50" s="25"/>
      <c r="AH50" s="25"/>
      <c r="AI50" s="26">
        <f t="shared" si="28"/>
        <v>0</v>
      </c>
      <c r="AJ50" s="26"/>
      <c r="AK50" s="25"/>
      <c r="AL50" s="25"/>
      <c r="AM50" s="26">
        <f t="shared" si="29"/>
        <v>0</v>
      </c>
      <c r="AN50" s="26"/>
      <c r="AO50" s="25"/>
      <c r="AP50" s="25"/>
      <c r="AQ50" s="26">
        <f t="shared" si="30"/>
        <v>0</v>
      </c>
      <c r="AR50" s="26"/>
      <c r="AS50" s="25"/>
      <c r="AT50" s="25"/>
      <c r="AU50" s="26">
        <f t="shared" si="31"/>
        <v>0</v>
      </c>
      <c r="AV50" s="14"/>
      <c r="AW50" s="27"/>
      <c r="AX50" s="27"/>
      <c r="AY50" s="27">
        <f t="shared" si="32"/>
        <v>0</v>
      </c>
      <c r="AZ50" s="27"/>
      <c r="BA50" s="27"/>
      <c r="BB50" s="27"/>
      <c r="BC50" s="27">
        <f t="shared" si="33"/>
        <v>0</v>
      </c>
      <c r="BD50" s="27"/>
      <c r="BE50" s="27"/>
      <c r="BF50" s="27"/>
      <c r="BG50" s="27">
        <f t="shared" si="34"/>
        <v>0</v>
      </c>
      <c r="BH50" s="34" t="e">
        <f t="shared" si="5"/>
        <v>#DIV/0!</v>
      </c>
    </row>
    <row r="51" spans="1:60" ht="12.75" customHeight="1">
      <c r="A51" s="16"/>
      <c r="B51" s="16"/>
      <c r="C51" s="42" t="s">
        <v>79</v>
      </c>
      <c r="D51" s="25">
        <v>0</v>
      </c>
      <c r="E51" s="18">
        <f t="shared" si="20"/>
        <v>0.63073999999999997</v>
      </c>
      <c r="F51" s="18">
        <f t="shared" si="20"/>
        <v>0.63073999999999997</v>
      </c>
      <c r="G51" s="24">
        <f t="shared" si="21"/>
        <v>0</v>
      </c>
      <c r="H51" s="24">
        <f t="shared" si="22"/>
        <v>1</v>
      </c>
      <c r="I51" s="25"/>
      <c r="J51" s="25"/>
      <c r="K51" s="26">
        <f t="shared" si="8"/>
        <v>0</v>
      </c>
      <c r="L51" s="26"/>
      <c r="M51" s="25"/>
      <c r="N51" s="25"/>
      <c r="O51" s="26">
        <f t="shared" si="23"/>
        <v>0</v>
      </c>
      <c r="P51" s="26"/>
      <c r="Q51" s="25"/>
      <c r="R51" s="25"/>
      <c r="S51" s="26">
        <f t="shared" si="24"/>
        <v>0</v>
      </c>
      <c r="T51" s="26"/>
      <c r="U51" s="25"/>
      <c r="V51" s="25"/>
      <c r="W51" s="26">
        <f t="shared" si="25"/>
        <v>0</v>
      </c>
      <c r="X51" s="26"/>
      <c r="Y51" s="25"/>
      <c r="Z51" s="25"/>
      <c r="AA51" s="26">
        <f t="shared" si="26"/>
        <v>0</v>
      </c>
      <c r="AB51" s="26"/>
      <c r="AC51" s="25"/>
      <c r="AD51" s="25"/>
      <c r="AE51" s="26">
        <f t="shared" si="27"/>
        <v>0</v>
      </c>
      <c r="AF51" s="26"/>
      <c r="AG51" s="25"/>
      <c r="AH51" s="25"/>
      <c r="AI51" s="26">
        <f t="shared" si="28"/>
        <v>0</v>
      </c>
      <c r="AJ51" s="26"/>
      <c r="AK51" s="25"/>
      <c r="AL51" s="25"/>
      <c r="AM51" s="26">
        <f t="shared" si="29"/>
        <v>0</v>
      </c>
      <c r="AN51" s="26"/>
      <c r="AO51" s="25"/>
      <c r="AP51" s="25"/>
      <c r="AQ51" s="26">
        <f t="shared" si="30"/>
        <v>0</v>
      </c>
      <c r="AR51" s="26"/>
      <c r="AS51" s="25"/>
      <c r="AT51" s="25"/>
      <c r="AU51" s="26">
        <f t="shared" si="31"/>
        <v>0</v>
      </c>
      <c r="AV51" s="14"/>
      <c r="AW51" s="27"/>
      <c r="AX51" s="27"/>
      <c r="AY51" s="27">
        <f t="shared" si="32"/>
        <v>0</v>
      </c>
      <c r="AZ51" s="27"/>
      <c r="BA51" s="27"/>
      <c r="BB51" s="27"/>
      <c r="BC51" s="27">
        <f t="shared" si="33"/>
        <v>0</v>
      </c>
      <c r="BD51" s="27"/>
      <c r="BE51" s="27">
        <f>0.51179+0.11895</f>
        <v>0.63073999999999997</v>
      </c>
      <c r="BF51" s="27">
        <v>0.63073999999999997</v>
      </c>
      <c r="BG51" s="27">
        <f t="shared" si="34"/>
        <v>0</v>
      </c>
      <c r="BH51" s="34">
        <f t="shared" si="5"/>
        <v>1</v>
      </c>
    </row>
    <row r="52" spans="1:60" ht="12.75" hidden="1" customHeight="1">
      <c r="A52" s="16"/>
      <c r="B52" s="16"/>
      <c r="C52" s="16" t="s">
        <v>80</v>
      </c>
      <c r="D52" s="25">
        <v>0</v>
      </c>
      <c r="E52" s="18">
        <f t="shared" si="20"/>
        <v>0</v>
      </c>
      <c r="F52" s="18">
        <f t="shared" si="20"/>
        <v>0</v>
      </c>
      <c r="G52" s="24">
        <f t="shared" si="21"/>
        <v>0</v>
      </c>
      <c r="H52" s="24" t="e">
        <f t="shared" si="22"/>
        <v>#DIV/0!</v>
      </c>
      <c r="I52" s="25"/>
      <c r="J52" s="25"/>
      <c r="K52" s="26">
        <f t="shared" si="8"/>
        <v>0</v>
      </c>
      <c r="L52" s="26"/>
      <c r="M52" s="25"/>
      <c r="N52" s="25"/>
      <c r="O52" s="26">
        <f t="shared" si="23"/>
        <v>0</v>
      </c>
      <c r="P52" s="26"/>
      <c r="Q52" s="25"/>
      <c r="R52" s="25"/>
      <c r="S52" s="26">
        <f t="shared" si="24"/>
        <v>0</v>
      </c>
      <c r="T52" s="26"/>
      <c r="U52" s="25"/>
      <c r="V52" s="25"/>
      <c r="W52" s="26">
        <f t="shared" si="25"/>
        <v>0</v>
      </c>
      <c r="X52" s="26"/>
      <c r="Y52" s="25"/>
      <c r="Z52" s="25"/>
      <c r="AA52" s="26">
        <f t="shared" si="26"/>
        <v>0</v>
      </c>
      <c r="AB52" s="26"/>
      <c r="AC52" s="25"/>
      <c r="AD52" s="25"/>
      <c r="AE52" s="26">
        <f t="shared" si="27"/>
        <v>0</v>
      </c>
      <c r="AF52" s="26"/>
      <c r="AG52" s="25"/>
      <c r="AH52" s="25"/>
      <c r="AI52" s="26">
        <f t="shared" si="28"/>
        <v>0</v>
      </c>
      <c r="AJ52" s="26"/>
      <c r="AK52" s="25"/>
      <c r="AL52" s="25"/>
      <c r="AM52" s="26">
        <f t="shared" si="29"/>
        <v>0</v>
      </c>
      <c r="AN52" s="26"/>
      <c r="AO52" s="25"/>
      <c r="AP52" s="25"/>
      <c r="AQ52" s="26">
        <f t="shared" si="30"/>
        <v>0</v>
      </c>
      <c r="AR52" s="26"/>
      <c r="AS52" s="25"/>
      <c r="AT52" s="25"/>
      <c r="AU52" s="26">
        <f t="shared" si="31"/>
        <v>0</v>
      </c>
      <c r="AV52" s="14"/>
      <c r="AW52" s="27"/>
      <c r="AX52" s="27"/>
      <c r="AY52" s="27">
        <f t="shared" si="32"/>
        <v>0</v>
      </c>
      <c r="AZ52" s="27"/>
      <c r="BA52" s="27"/>
      <c r="BB52" s="27"/>
      <c r="BC52" s="27">
        <f t="shared" si="33"/>
        <v>0</v>
      </c>
      <c r="BD52" s="27"/>
      <c r="BE52" s="27"/>
      <c r="BF52" s="27"/>
      <c r="BG52" s="27">
        <f t="shared" si="34"/>
        <v>0</v>
      </c>
      <c r="BH52" s="34" t="e">
        <f t="shared" si="5"/>
        <v>#DIV/0!</v>
      </c>
    </row>
    <row r="53" spans="1:60" ht="12.75" customHeight="1">
      <c r="A53" s="16"/>
      <c r="B53" s="16">
        <v>1718001524</v>
      </c>
      <c r="C53" s="16" t="s">
        <v>81</v>
      </c>
      <c r="D53" s="25">
        <v>0</v>
      </c>
      <c r="E53" s="18">
        <f t="shared" si="20"/>
        <v>0</v>
      </c>
      <c r="F53" s="18">
        <f t="shared" si="20"/>
        <v>419.98000999999999</v>
      </c>
      <c r="G53" s="24">
        <f t="shared" si="21"/>
        <v>419.98000999999999</v>
      </c>
      <c r="H53" s="24">
        <v>0</v>
      </c>
      <c r="I53" s="25"/>
      <c r="J53" s="25"/>
      <c r="K53" s="26">
        <f t="shared" si="8"/>
        <v>0</v>
      </c>
      <c r="L53" s="26"/>
      <c r="M53" s="25"/>
      <c r="N53" s="25"/>
      <c r="O53" s="26">
        <f t="shared" si="23"/>
        <v>0</v>
      </c>
      <c r="P53" s="26"/>
      <c r="Q53" s="25"/>
      <c r="R53" s="25"/>
      <c r="S53" s="26">
        <f t="shared" si="24"/>
        <v>0</v>
      </c>
      <c r="T53" s="26"/>
      <c r="U53" s="25"/>
      <c r="V53" s="25"/>
      <c r="W53" s="26">
        <f t="shared" si="25"/>
        <v>0</v>
      </c>
      <c r="X53" s="26"/>
      <c r="Y53" s="25"/>
      <c r="Z53" s="25"/>
      <c r="AA53" s="26">
        <f t="shared" si="26"/>
        <v>0</v>
      </c>
      <c r="AB53" s="26"/>
      <c r="AC53" s="25"/>
      <c r="AD53" s="25"/>
      <c r="AE53" s="26">
        <f t="shared" si="27"/>
        <v>0</v>
      </c>
      <c r="AF53" s="26"/>
      <c r="AG53" s="25"/>
      <c r="AH53" s="25"/>
      <c r="AI53" s="26">
        <f t="shared" si="28"/>
        <v>0</v>
      </c>
      <c r="AJ53" s="26"/>
      <c r="AK53" s="25"/>
      <c r="AL53" s="25"/>
      <c r="AM53" s="26">
        <f t="shared" si="29"/>
        <v>0</v>
      </c>
      <c r="AN53" s="26"/>
      <c r="AO53" s="25"/>
      <c r="AP53" s="25"/>
      <c r="AQ53" s="26">
        <f t="shared" si="30"/>
        <v>0</v>
      </c>
      <c r="AR53" s="26"/>
      <c r="AS53" s="25"/>
      <c r="AT53" s="25"/>
      <c r="AU53" s="26">
        <f t="shared" si="31"/>
        <v>0</v>
      </c>
      <c r="AV53" s="14"/>
      <c r="AW53" s="27"/>
      <c r="AX53" s="27"/>
      <c r="AY53" s="27">
        <f t="shared" si="32"/>
        <v>0</v>
      </c>
      <c r="AZ53" s="27"/>
      <c r="BA53" s="27"/>
      <c r="BB53" s="27"/>
      <c r="BC53" s="27">
        <f t="shared" si="33"/>
        <v>0</v>
      </c>
      <c r="BD53" s="27"/>
      <c r="BE53" s="27"/>
      <c r="BF53" s="27">
        <v>419.98000999999999</v>
      </c>
      <c r="BG53" s="27">
        <f t="shared" si="34"/>
        <v>419.98000999999999</v>
      </c>
      <c r="BH53" s="34">
        <v>0</v>
      </c>
    </row>
    <row r="54" spans="1:60" ht="12.75" hidden="1" customHeight="1">
      <c r="A54" s="16"/>
      <c r="B54" s="16"/>
      <c r="C54" s="16" t="s">
        <v>82</v>
      </c>
      <c r="D54" s="25">
        <v>0</v>
      </c>
      <c r="E54" s="18">
        <f t="shared" si="20"/>
        <v>0</v>
      </c>
      <c r="F54" s="18">
        <f t="shared" si="20"/>
        <v>0</v>
      </c>
      <c r="G54" s="24">
        <f t="shared" si="21"/>
        <v>0</v>
      </c>
      <c r="H54" s="24" t="e">
        <f t="shared" si="22"/>
        <v>#DIV/0!</v>
      </c>
      <c r="I54" s="25"/>
      <c r="J54" s="25"/>
      <c r="K54" s="26">
        <f t="shared" si="8"/>
        <v>0</v>
      </c>
      <c r="L54" s="26"/>
      <c r="M54" s="25"/>
      <c r="N54" s="25"/>
      <c r="O54" s="26">
        <f t="shared" si="23"/>
        <v>0</v>
      </c>
      <c r="P54" s="26"/>
      <c r="Q54" s="25"/>
      <c r="R54" s="25"/>
      <c r="S54" s="26">
        <f t="shared" si="24"/>
        <v>0</v>
      </c>
      <c r="T54" s="26"/>
      <c r="U54" s="25"/>
      <c r="V54" s="25"/>
      <c r="W54" s="26">
        <f t="shared" si="25"/>
        <v>0</v>
      </c>
      <c r="X54" s="26"/>
      <c r="Y54" s="25"/>
      <c r="Z54" s="25"/>
      <c r="AA54" s="26">
        <f t="shared" si="26"/>
        <v>0</v>
      </c>
      <c r="AB54" s="26"/>
      <c r="AC54" s="25"/>
      <c r="AD54" s="25"/>
      <c r="AE54" s="26">
        <f t="shared" si="27"/>
        <v>0</v>
      </c>
      <c r="AF54" s="26"/>
      <c r="AG54" s="25"/>
      <c r="AH54" s="25"/>
      <c r="AI54" s="26">
        <f t="shared" si="28"/>
        <v>0</v>
      </c>
      <c r="AJ54" s="26"/>
      <c r="AK54" s="25"/>
      <c r="AL54" s="25"/>
      <c r="AM54" s="26">
        <f t="shared" si="29"/>
        <v>0</v>
      </c>
      <c r="AN54" s="26"/>
      <c r="AO54" s="25"/>
      <c r="AP54" s="25"/>
      <c r="AQ54" s="26">
        <f t="shared" si="30"/>
        <v>0</v>
      </c>
      <c r="AR54" s="26"/>
      <c r="AS54" s="25"/>
      <c r="AT54" s="25"/>
      <c r="AU54" s="26">
        <f t="shared" si="31"/>
        <v>0</v>
      </c>
      <c r="AV54" s="14"/>
      <c r="AW54" s="27"/>
      <c r="AX54" s="27"/>
      <c r="AY54" s="27">
        <f t="shared" si="32"/>
        <v>0</v>
      </c>
      <c r="AZ54" s="27"/>
      <c r="BA54" s="27"/>
      <c r="BB54" s="27"/>
      <c r="BC54" s="27">
        <f t="shared" si="33"/>
        <v>0</v>
      </c>
      <c r="BD54" s="27"/>
      <c r="BE54" s="27"/>
      <c r="BF54" s="27"/>
      <c r="BG54" s="27">
        <f t="shared" si="34"/>
        <v>0</v>
      </c>
      <c r="BH54" s="34" t="e">
        <f t="shared" si="5"/>
        <v>#DIV/0!</v>
      </c>
    </row>
    <row r="55" spans="1:60" ht="12.75" hidden="1" customHeight="1">
      <c r="A55" s="16"/>
      <c r="B55" s="16"/>
      <c r="C55" s="16" t="s">
        <v>83</v>
      </c>
      <c r="D55" s="25">
        <v>0</v>
      </c>
      <c r="E55" s="18">
        <f t="shared" si="20"/>
        <v>0</v>
      </c>
      <c r="F55" s="18">
        <f t="shared" si="20"/>
        <v>0</v>
      </c>
      <c r="G55" s="24">
        <f t="shared" si="21"/>
        <v>0</v>
      </c>
      <c r="H55" s="24">
        <v>0</v>
      </c>
      <c r="I55" s="25"/>
      <c r="J55" s="25"/>
      <c r="K55" s="26">
        <f t="shared" si="8"/>
        <v>0</v>
      </c>
      <c r="L55" s="26"/>
      <c r="M55" s="25"/>
      <c r="N55" s="25"/>
      <c r="O55" s="26">
        <f t="shared" si="23"/>
        <v>0</v>
      </c>
      <c r="P55" s="26"/>
      <c r="Q55" s="25"/>
      <c r="R55" s="25"/>
      <c r="S55" s="26">
        <f t="shared" si="24"/>
        <v>0</v>
      </c>
      <c r="T55" s="26"/>
      <c r="U55" s="25"/>
      <c r="V55" s="25"/>
      <c r="W55" s="26">
        <f t="shared" si="25"/>
        <v>0</v>
      </c>
      <c r="X55" s="26"/>
      <c r="Y55" s="25"/>
      <c r="Z55" s="25"/>
      <c r="AA55" s="26">
        <f t="shared" si="26"/>
        <v>0</v>
      </c>
      <c r="AB55" s="26"/>
      <c r="AC55" s="25"/>
      <c r="AD55" s="25"/>
      <c r="AE55" s="26">
        <f t="shared" si="27"/>
        <v>0</v>
      </c>
      <c r="AF55" s="26"/>
      <c r="AG55" s="25"/>
      <c r="AH55" s="25"/>
      <c r="AI55" s="26">
        <f t="shared" si="28"/>
        <v>0</v>
      </c>
      <c r="AJ55" s="26"/>
      <c r="AK55" s="25"/>
      <c r="AL55" s="25"/>
      <c r="AM55" s="26">
        <f t="shared" si="29"/>
        <v>0</v>
      </c>
      <c r="AN55" s="26"/>
      <c r="AO55" s="25"/>
      <c r="AP55" s="25"/>
      <c r="AQ55" s="26">
        <f t="shared" si="30"/>
        <v>0</v>
      </c>
      <c r="AR55" s="26"/>
      <c r="AS55" s="25"/>
      <c r="AT55" s="25"/>
      <c r="AU55" s="26">
        <f t="shared" si="31"/>
        <v>0</v>
      </c>
      <c r="AV55" s="14"/>
      <c r="AW55" s="27"/>
      <c r="AX55" s="27"/>
      <c r="AY55" s="27">
        <f t="shared" si="32"/>
        <v>0</v>
      </c>
      <c r="AZ55" s="27"/>
      <c r="BA55" s="27"/>
      <c r="BB55" s="27"/>
      <c r="BC55" s="27">
        <f t="shared" si="33"/>
        <v>0</v>
      </c>
      <c r="BD55" s="27"/>
      <c r="BE55" s="27"/>
      <c r="BF55" s="27"/>
      <c r="BG55" s="27">
        <f t="shared" si="34"/>
        <v>0</v>
      </c>
      <c r="BH55" s="34" t="e">
        <f t="shared" si="5"/>
        <v>#DIV/0!</v>
      </c>
    </row>
    <row r="56" spans="1:60" ht="12.75" hidden="1" customHeight="1">
      <c r="A56" s="16"/>
      <c r="B56" s="16">
        <v>1718002574</v>
      </c>
      <c r="C56" s="16" t="s">
        <v>84</v>
      </c>
      <c r="D56" s="25">
        <v>0</v>
      </c>
      <c r="E56" s="18">
        <f t="shared" si="20"/>
        <v>0</v>
      </c>
      <c r="F56" s="18">
        <f t="shared" si="20"/>
        <v>0</v>
      </c>
      <c r="G56" s="24">
        <f t="shared" si="21"/>
        <v>0</v>
      </c>
      <c r="H56" s="24" t="e">
        <f t="shared" si="22"/>
        <v>#DIV/0!</v>
      </c>
      <c r="I56" s="25"/>
      <c r="J56" s="25"/>
      <c r="K56" s="26">
        <f t="shared" si="8"/>
        <v>0</v>
      </c>
      <c r="L56" s="26"/>
      <c r="M56" s="25"/>
      <c r="N56" s="25"/>
      <c r="O56" s="26">
        <f t="shared" si="23"/>
        <v>0</v>
      </c>
      <c r="P56" s="26"/>
      <c r="Q56" s="25"/>
      <c r="R56" s="25"/>
      <c r="S56" s="26">
        <f t="shared" si="24"/>
        <v>0</v>
      </c>
      <c r="T56" s="26"/>
      <c r="U56" s="25"/>
      <c r="V56" s="25"/>
      <c r="W56" s="26">
        <f t="shared" si="25"/>
        <v>0</v>
      </c>
      <c r="X56" s="26"/>
      <c r="Y56" s="25"/>
      <c r="Z56" s="25"/>
      <c r="AA56" s="26">
        <f t="shared" si="26"/>
        <v>0</v>
      </c>
      <c r="AB56" s="26"/>
      <c r="AC56" s="25"/>
      <c r="AD56" s="25"/>
      <c r="AE56" s="26">
        <f t="shared" si="27"/>
        <v>0</v>
      </c>
      <c r="AF56" s="26"/>
      <c r="AG56" s="25"/>
      <c r="AH56" s="25"/>
      <c r="AI56" s="26">
        <f t="shared" si="28"/>
        <v>0</v>
      </c>
      <c r="AJ56" s="26"/>
      <c r="AK56" s="25"/>
      <c r="AL56" s="25"/>
      <c r="AM56" s="26">
        <f t="shared" si="29"/>
        <v>0</v>
      </c>
      <c r="AN56" s="26"/>
      <c r="AO56" s="25"/>
      <c r="AP56" s="25"/>
      <c r="AQ56" s="26">
        <f t="shared" si="30"/>
        <v>0</v>
      </c>
      <c r="AR56" s="26"/>
      <c r="AS56" s="25"/>
      <c r="AT56" s="25"/>
      <c r="AU56" s="26">
        <f t="shared" si="31"/>
        <v>0</v>
      </c>
      <c r="AV56" s="14"/>
      <c r="AW56" s="27"/>
      <c r="AX56" s="27"/>
      <c r="AY56" s="27">
        <f t="shared" si="32"/>
        <v>0</v>
      </c>
      <c r="AZ56" s="27"/>
      <c r="BA56" s="27"/>
      <c r="BB56" s="27"/>
      <c r="BC56" s="27">
        <f t="shared" si="33"/>
        <v>0</v>
      </c>
      <c r="BD56" s="27"/>
      <c r="BE56" s="27"/>
      <c r="BF56" s="27"/>
      <c r="BG56" s="27">
        <f t="shared" si="34"/>
        <v>0</v>
      </c>
      <c r="BH56" s="34" t="e">
        <f t="shared" si="5"/>
        <v>#DIV/0!</v>
      </c>
    </row>
    <row r="57" spans="1:60" ht="12.75" hidden="1" customHeight="1">
      <c r="A57" s="16"/>
      <c r="B57" s="16"/>
      <c r="C57" s="16" t="s">
        <v>85</v>
      </c>
      <c r="D57" s="25">
        <v>0</v>
      </c>
      <c r="E57" s="18">
        <f t="shared" si="20"/>
        <v>1.8851099999999998</v>
      </c>
      <c r="F57" s="18">
        <f t="shared" si="20"/>
        <v>0</v>
      </c>
      <c r="G57" s="24">
        <f t="shared" si="21"/>
        <v>-1.8851099999999998</v>
      </c>
      <c r="H57" s="24"/>
      <c r="I57" s="25"/>
      <c r="J57" s="25"/>
      <c r="K57" s="26">
        <f t="shared" si="8"/>
        <v>0</v>
      </c>
      <c r="L57" s="26"/>
      <c r="M57" s="25"/>
      <c r="N57" s="25"/>
      <c r="O57" s="26">
        <f t="shared" si="23"/>
        <v>0</v>
      </c>
      <c r="P57" s="26"/>
      <c r="Q57" s="25"/>
      <c r="R57" s="25"/>
      <c r="S57" s="26">
        <f t="shared" si="24"/>
        <v>0</v>
      </c>
      <c r="T57" s="26"/>
      <c r="U57" s="25"/>
      <c r="V57" s="25"/>
      <c r="W57" s="26">
        <f t="shared" si="25"/>
        <v>0</v>
      </c>
      <c r="X57" s="26"/>
      <c r="Y57" s="25"/>
      <c r="Z57" s="25"/>
      <c r="AA57" s="26">
        <f t="shared" si="26"/>
        <v>0</v>
      </c>
      <c r="AB57" s="26"/>
      <c r="AC57" s="25"/>
      <c r="AD57" s="25"/>
      <c r="AE57" s="26">
        <f t="shared" si="27"/>
        <v>0</v>
      </c>
      <c r="AF57" s="26"/>
      <c r="AG57" s="25"/>
      <c r="AH57" s="25"/>
      <c r="AI57" s="26">
        <f t="shared" si="28"/>
        <v>0</v>
      </c>
      <c r="AJ57" s="26"/>
      <c r="AK57" s="25"/>
      <c r="AL57" s="25"/>
      <c r="AM57" s="26">
        <f t="shared" si="29"/>
        <v>0</v>
      </c>
      <c r="AN57" s="26"/>
      <c r="AO57" s="25"/>
      <c r="AP57" s="25"/>
      <c r="AQ57" s="26">
        <f t="shared" si="30"/>
        <v>0</v>
      </c>
      <c r="AR57" s="26"/>
      <c r="AS57" s="25"/>
      <c r="AT57" s="25"/>
      <c r="AU57" s="26">
        <f t="shared" si="31"/>
        <v>0</v>
      </c>
      <c r="AV57" s="14"/>
      <c r="AW57" s="27"/>
      <c r="AX57" s="27"/>
      <c r="AY57" s="27">
        <f t="shared" si="32"/>
        <v>0</v>
      </c>
      <c r="AZ57" s="27"/>
      <c r="BA57" s="27"/>
      <c r="BB57" s="27"/>
      <c r="BC57" s="27">
        <f t="shared" si="33"/>
        <v>0</v>
      </c>
      <c r="BD57" s="27"/>
      <c r="BE57" s="27">
        <f>0.35445+1.53066</f>
        <v>1.8851099999999998</v>
      </c>
      <c r="BF57" s="27"/>
      <c r="BG57" s="27">
        <f t="shared" si="34"/>
        <v>-1.8851099999999998</v>
      </c>
      <c r="BH57" s="34">
        <f t="shared" si="5"/>
        <v>0</v>
      </c>
    </row>
    <row r="58" spans="1:60" ht="12.75" hidden="1" customHeight="1">
      <c r="A58" s="16"/>
      <c r="B58" s="16"/>
      <c r="C58" s="42" t="s">
        <v>86</v>
      </c>
      <c r="D58" s="25">
        <v>0</v>
      </c>
      <c r="E58" s="18">
        <f t="shared" si="20"/>
        <v>0</v>
      </c>
      <c r="F58" s="18">
        <f t="shared" si="20"/>
        <v>0</v>
      </c>
      <c r="G58" s="24">
        <f t="shared" si="21"/>
        <v>0</v>
      </c>
      <c r="H58" s="24" t="e">
        <f t="shared" ref="H58:H68" si="35">F58/E58</f>
        <v>#DIV/0!</v>
      </c>
      <c r="I58" s="25"/>
      <c r="J58" s="25"/>
      <c r="K58" s="26">
        <f t="shared" si="8"/>
        <v>0</v>
      </c>
      <c r="L58" s="26"/>
      <c r="M58" s="25"/>
      <c r="N58" s="25"/>
      <c r="O58" s="26">
        <f t="shared" si="23"/>
        <v>0</v>
      </c>
      <c r="P58" s="26"/>
      <c r="Q58" s="25"/>
      <c r="R58" s="25"/>
      <c r="S58" s="26">
        <f t="shared" si="24"/>
        <v>0</v>
      </c>
      <c r="T58" s="26"/>
      <c r="U58" s="25"/>
      <c r="V58" s="25"/>
      <c r="W58" s="26">
        <f t="shared" si="25"/>
        <v>0</v>
      </c>
      <c r="X58" s="26"/>
      <c r="Y58" s="25"/>
      <c r="Z58" s="25"/>
      <c r="AA58" s="26">
        <f t="shared" si="26"/>
        <v>0</v>
      </c>
      <c r="AB58" s="26"/>
      <c r="AC58" s="25"/>
      <c r="AD58" s="25"/>
      <c r="AE58" s="26">
        <f t="shared" si="27"/>
        <v>0</v>
      </c>
      <c r="AF58" s="26"/>
      <c r="AG58" s="25"/>
      <c r="AH58" s="25"/>
      <c r="AI58" s="26">
        <f t="shared" si="28"/>
        <v>0</v>
      </c>
      <c r="AJ58" s="26"/>
      <c r="AK58" s="25"/>
      <c r="AL58" s="25"/>
      <c r="AM58" s="26">
        <f t="shared" si="29"/>
        <v>0</v>
      </c>
      <c r="AN58" s="26"/>
      <c r="AO58" s="25"/>
      <c r="AP58" s="25"/>
      <c r="AQ58" s="26">
        <f t="shared" si="30"/>
        <v>0</v>
      </c>
      <c r="AR58" s="26"/>
      <c r="AS58" s="25"/>
      <c r="AT58" s="25"/>
      <c r="AU58" s="26">
        <f t="shared" si="31"/>
        <v>0</v>
      </c>
      <c r="AV58" s="14"/>
      <c r="AW58" s="27"/>
      <c r="AX58" s="27"/>
      <c r="AY58" s="27">
        <f t="shared" si="32"/>
        <v>0</v>
      </c>
      <c r="AZ58" s="27"/>
      <c r="BA58" s="27"/>
      <c r="BB58" s="27"/>
      <c r="BC58" s="27">
        <f t="shared" si="33"/>
        <v>0</v>
      </c>
      <c r="BD58" s="27"/>
      <c r="BE58" s="27"/>
      <c r="BF58" s="27"/>
      <c r="BG58" s="27">
        <f t="shared" si="34"/>
        <v>0</v>
      </c>
      <c r="BH58" s="34" t="e">
        <f t="shared" si="5"/>
        <v>#DIV/0!</v>
      </c>
    </row>
    <row r="59" spans="1:60" ht="12.75" hidden="1" customHeight="1">
      <c r="A59" s="16"/>
      <c r="B59" s="16"/>
      <c r="C59" s="16" t="s">
        <v>87</v>
      </c>
      <c r="D59" s="25"/>
      <c r="E59" s="18">
        <f t="shared" si="20"/>
        <v>0</v>
      </c>
      <c r="F59" s="18">
        <f t="shared" si="20"/>
        <v>0</v>
      </c>
      <c r="G59" s="24">
        <f t="shared" si="21"/>
        <v>0</v>
      </c>
      <c r="H59" s="24" t="e">
        <f t="shared" si="35"/>
        <v>#DIV/0!</v>
      </c>
      <c r="I59" s="25"/>
      <c r="J59" s="25"/>
      <c r="K59" s="26">
        <f t="shared" si="8"/>
        <v>0</v>
      </c>
      <c r="L59" s="26"/>
      <c r="M59" s="25"/>
      <c r="N59" s="25"/>
      <c r="O59" s="26">
        <f t="shared" si="23"/>
        <v>0</v>
      </c>
      <c r="P59" s="26"/>
      <c r="Q59" s="25"/>
      <c r="R59" s="25"/>
      <c r="S59" s="26">
        <f t="shared" si="24"/>
        <v>0</v>
      </c>
      <c r="T59" s="26"/>
      <c r="U59" s="25"/>
      <c r="V59" s="25"/>
      <c r="W59" s="26">
        <f t="shared" si="25"/>
        <v>0</v>
      </c>
      <c r="X59" s="26"/>
      <c r="Y59" s="25"/>
      <c r="Z59" s="25"/>
      <c r="AA59" s="26">
        <f t="shared" si="26"/>
        <v>0</v>
      </c>
      <c r="AB59" s="26"/>
      <c r="AC59" s="25"/>
      <c r="AD59" s="25"/>
      <c r="AE59" s="26">
        <f t="shared" si="27"/>
        <v>0</v>
      </c>
      <c r="AF59" s="26"/>
      <c r="AG59" s="25"/>
      <c r="AH59" s="25"/>
      <c r="AI59" s="26">
        <f t="shared" si="28"/>
        <v>0</v>
      </c>
      <c r="AJ59" s="26"/>
      <c r="AK59" s="25"/>
      <c r="AL59" s="25"/>
      <c r="AM59" s="26">
        <f t="shared" si="29"/>
        <v>0</v>
      </c>
      <c r="AN59" s="26"/>
      <c r="AO59" s="25"/>
      <c r="AP59" s="25"/>
      <c r="AQ59" s="26">
        <f t="shared" si="30"/>
        <v>0</v>
      </c>
      <c r="AR59" s="26"/>
      <c r="AS59" s="25"/>
      <c r="AT59" s="25"/>
      <c r="AU59" s="26">
        <f t="shared" si="31"/>
        <v>0</v>
      </c>
      <c r="AV59" s="14"/>
      <c r="AW59" s="27"/>
      <c r="AX59" s="27"/>
      <c r="AY59" s="27">
        <f t="shared" si="32"/>
        <v>0</v>
      </c>
      <c r="AZ59" s="27"/>
      <c r="BA59" s="27"/>
      <c r="BB59" s="27"/>
      <c r="BC59" s="27">
        <f t="shared" si="33"/>
        <v>0</v>
      </c>
      <c r="BD59" s="27"/>
      <c r="BE59" s="27"/>
      <c r="BF59" s="27"/>
      <c r="BG59" s="27">
        <f t="shared" si="34"/>
        <v>0</v>
      </c>
      <c r="BH59" s="34" t="e">
        <f t="shared" si="5"/>
        <v>#DIV/0!</v>
      </c>
    </row>
    <row r="60" spans="1:60" ht="15.75" customHeight="1">
      <c r="A60" s="16"/>
      <c r="B60" s="17">
        <v>1718002447</v>
      </c>
      <c r="C60" s="16" t="s">
        <v>88</v>
      </c>
      <c r="D60" s="25">
        <v>262.89999999999998</v>
      </c>
      <c r="E60" s="18">
        <f t="shared" si="20"/>
        <v>188.76393999999999</v>
      </c>
      <c r="F60" s="18">
        <f t="shared" si="20"/>
        <v>237.48394000000002</v>
      </c>
      <c r="G60" s="24">
        <f t="shared" si="21"/>
        <v>48.720000000000027</v>
      </c>
      <c r="H60" s="24">
        <f t="shared" si="35"/>
        <v>1.2581001434913894</v>
      </c>
      <c r="I60" s="18">
        <v>42.692</v>
      </c>
      <c r="J60" s="18">
        <v>62.465000000000003</v>
      </c>
      <c r="K60" s="26">
        <f t="shared" si="8"/>
        <v>19.773000000000003</v>
      </c>
      <c r="L60" s="26"/>
      <c r="M60" s="25"/>
      <c r="N60" s="25"/>
      <c r="O60" s="26">
        <f t="shared" si="23"/>
        <v>0</v>
      </c>
      <c r="P60" s="26"/>
      <c r="Q60" s="25"/>
      <c r="R60" s="25"/>
      <c r="S60" s="26">
        <f t="shared" si="24"/>
        <v>0</v>
      </c>
      <c r="T60" s="26"/>
      <c r="U60" s="25"/>
      <c r="V60" s="25"/>
      <c r="W60" s="26">
        <f t="shared" si="25"/>
        <v>0</v>
      </c>
      <c r="X60" s="26"/>
      <c r="Y60" s="25"/>
      <c r="Z60" s="25"/>
      <c r="AA60" s="26">
        <f t="shared" si="26"/>
        <v>0</v>
      </c>
      <c r="AB60" s="26"/>
      <c r="AC60" s="25"/>
      <c r="AD60" s="25"/>
      <c r="AE60" s="26">
        <f t="shared" si="27"/>
        <v>0</v>
      </c>
      <c r="AF60" s="26"/>
      <c r="AG60" s="25"/>
      <c r="AH60" s="25"/>
      <c r="AI60" s="26">
        <f t="shared" si="28"/>
        <v>0</v>
      </c>
      <c r="AJ60" s="26"/>
      <c r="AK60" s="25">
        <v>3.456</v>
      </c>
      <c r="AL60" s="25">
        <v>3.456</v>
      </c>
      <c r="AM60" s="26">
        <f t="shared" si="29"/>
        <v>0</v>
      </c>
      <c r="AN60" s="26"/>
      <c r="AO60" s="25"/>
      <c r="AP60" s="25"/>
      <c r="AQ60" s="26">
        <f t="shared" si="30"/>
        <v>0</v>
      </c>
      <c r="AR60" s="26"/>
      <c r="AS60" s="25"/>
      <c r="AT60" s="25"/>
      <c r="AU60" s="26">
        <f t="shared" si="31"/>
        <v>0</v>
      </c>
      <c r="AV60" s="14"/>
      <c r="AW60" s="27"/>
      <c r="AX60" s="27"/>
      <c r="AY60" s="27">
        <f t="shared" si="32"/>
        <v>0</v>
      </c>
      <c r="AZ60" s="27"/>
      <c r="BA60" s="27"/>
      <c r="BB60" s="27"/>
      <c r="BC60" s="27">
        <f t="shared" si="33"/>
        <v>0</v>
      </c>
      <c r="BD60" s="27"/>
      <c r="BE60" s="27">
        <f>35.53324+12.70442+94.37828</f>
        <v>142.61593999999999</v>
      </c>
      <c r="BF60" s="27">
        <v>171.56294</v>
      </c>
      <c r="BG60" s="27">
        <f t="shared" si="34"/>
        <v>28.947000000000003</v>
      </c>
      <c r="BH60" s="34">
        <f t="shared" si="5"/>
        <v>1.2029717014802133</v>
      </c>
    </row>
    <row r="61" spans="1:60">
      <c r="A61" s="16"/>
      <c r="B61" s="17">
        <v>1718002479</v>
      </c>
      <c r="C61" s="28" t="s">
        <v>89</v>
      </c>
      <c r="D61" s="25">
        <v>45.6</v>
      </c>
      <c r="E61" s="18">
        <f t="shared" si="20"/>
        <v>15.124030000000001</v>
      </c>
      <c r="F61" s="18">
        <f t="shared" si="20"/>
        <v>0</v>
      </c>
      <c r="G61" s="24"/>
      <c r="H61" s="24">
        <v>0</v>
      </c>
      <c r="I61" s="25"/>
      <c r="J61" s="25"/>
      <c r="K61" s="26">
        <v>0</v>
      </c>
      <c r="L61" s="26"/>
      <c r="M61" s="25"/>
      <c r="N61" s="25"/>
      <c r="O61" s="26">
        <v>0</v>
      </c>
      <c r="P61" s="26"/>
      <c r="Q61" s="25"/>
      <c r="R61" s="25"/>
      <c r="S61" s="26">
        <v>0</v>
      </c>
      <c r="T61" s="26"/>
      <c r="U61" s="25"/>
      <c r="V61" s="25"/>
      <c r="W61" s="26">
        <v>0</v>
      </c>
      <c r="X61" s="26"/>
      <c r="Y61" s="25"/>
      <c r="Z61" s="25"/>
      <c r="AA61" s="26">
        <v>0</v>
      </c>
      <c r="AB61" s="26"/>
      <c r="AC61" s="25"/>
      <c r="AD61" s="25"/>
      <c r="AE61" s="26">
        <v>0</v>
      </c>
      <c r="AF61" s="26"/>
      <c r="AG61" s="25"/>
      <c r="AH61" s="25"/>
      <c r="AI61" s="26">
        <v>0</v>
      </c>
      <c r="AJ61" s="26"/>
      <c r="AK61" s="18">
        <v>9.4090000000000007</v>
      </c>
      <c r="AL61" s="18"/>
      <c r="AM61" s="26">
        <f t="shared" si="29"/>
        <v>-9.4090000000000007</v>
      </c>
      <c r="AN61" s="26"/>
      <c r="AO61" s="25"/>
      <c r="AP61" s="25"/>
      <c r="AQ61" s="26">
        <v>0</v>
      </c>
      <c r="AR61" s="26"/>
      <c r="AS61" s="25"/>
      <c r="AT61" s="25"/>
      <c r="AU61" s="26">
        <v>0</v>
      </c>
      <c r="AV61" s="14"/>
      <c r="AW61" s="27"/>
      <c r="AX61" s="27"/>
      <c r="AY61" s="27">
        <v>0</v>
      </c>
      <c r="AZ61" s="27"/>
      <c r="BA61" s="27"/>
      <c r="BB61" s="27"/>
      <c r="BC61" s="27">
        <v>0</v>
      </c>
      <c r="BD61" s="27"/>
      <c r="BE61" s="27">
        <v>5.7150299999999996</v>
      </c>
      <c r="BF61" s="27"/>
      <c r="BG61" s="27">
        <v>0</v>
      </c>
      <c r="BH61" s="34">
        <f t="shared" si="5"/>
        <v>0</v>
      </c>
    </row>
    <row r="62" spans="1:60" ht="15.75" customHeight="1">
      <c r="A62" s="16"/>
      <c r="B62" s="17">
        <v>1718002091</v>
      </c>
      <c r="C62" s="16" t="s">
        <v>90</v>
      </c>
      <c r="D62" s="25">
        <v>22.8</v>
      </c>
      <c r="E62" s="18">
        <f t="shared" si="20"/>
        <v>181.04791</v>
      </c>
      <c r="F62" s="18">
        <f t="shared" si="20"/>
        <v>10.66516</v>
      </c>
      <c r="G62" s="24">
        <f t="shared" si="21"/>
        <v>-170.38274999999999</v>
      </c>
      <c r="H62" s="24">
        <f t="shared" si="35"/>
        <v>5.8907943206856134E-2</v>
      </c>
      <c r="I62" s="18">
        <v>36.113999999999997</v>
      </c>
      <c r="J62" s="18">
        <v>8.3313600000000001</v>
      </c>
      <c r="K62" s="26">
        <f t="shared" si="8"/>
        <v>-27.782639999999997</v>
      </c>
      <c r="L62" s="26"/>
      <c r="M62" s="25"/>
      <c r="N62" s="25"/>
      <c r="O62" s="26">
        <f t="shared" si="23"/>
        <v>0</v>
      </c>
      <c r="P62" s="26"/>
      <c r="Q62" s="25"/>
      <c r="R62" s="25"/>
      <c r="S62" s="26">
        <f t="shared" si="24"/>
        <v>0</v>
      </c>
      <c r="T62" s="26"/>
      <c r="U62" s="25"/>
      <c r="V62" s="25"/>
      <c r="W62" s="26">
        <f t="shared" si="25"/>
        <v>0</v>
      </c>
      <c r="X62" s="26"/>
      <c r="Y62" s="25"/>
      <c r="Z62" s="25"/>
      <c r="AA62" s="26">
        <f t="shared" si="26"/>
        <v>0</v>
      </c>
      <c r="AB62" s="26"/>
      <c r="AC62" s="25"/>
      <c r="AD62" s="25"/>
      <c r="AE62" s="26">
        <f t="shared" si="27"/>
        <v>0</v>
      </c>
      <c r="AF62" s="26"/>
      <c r="AG62" s="25"/>
      <c r="AH62" s="25"/>
      <c r="AI62" s="26">
        <f t="shared" si="28"/>
        <v>0</v>
      </c>
      <c r="AJ62" s="26"/>
      <c r="AK62" s="18">
        <v>24.48</v>
      </c>
      <c r="AL62" s="18"/>
      <c r="AM62" s="26">
        <f>AL62-AK62</f>
        <v>-24.48</v>
      </c>
      <c r="AN62" s="26"/>
      <c r="AO62" s="25"/>
      <c r="AP62" s="25"/>
      <c r="AQ62" s="26">
        <f t="shared" si="30"/>
        <v>0</v>
      </c>
      <c r="AR62" s="26"/>
      <c r="AS62" s="25"/>
      <c r="AT62" s="25"/>
      <c r="AU62" s="26">
        <f t="shared" si="31"/>
        <v>0</v>
      </c>
      <c r="AV62" s="14"/>
      <c r="AW62" s="27"/>
      <c r="AX62" s="27"/>
      <c r="AY62" s="27">
        <f t="shared" si="32"/>
        <v>0</v>
      </c>
      <c r="AZ62" s="27"/>
      <c r="BA62" s="27"/>
      <c r="BB62" s="27"/>
      <c r="BC62" s="27">
        <f t="shared" ref="BC62" si="36">BB62-BA62</f>
        <v>0</v>
      </c>
      <c r="BD62" s="27"/>
      <c r="BE62" s="27">
        <f>99.7108+20.74311</f>
        <v>120.45391000000001</v>
      </c>
      <c r="BF62" s="27">
        <v>2.3338000000000001</v>
      </c>
      <c r="BG62" s="27">
        <f t="shared" ref="BG62" si="37">BF62-BE62</f>
        <v>-118.12011000000001</v>
      </c>
      <c r="BH62" s="34">
        <f t="shared" si="5"/>
        <v>1.9375045608731174E-2</v>
      </c>
    </row>
    <row r="63" spans="1:60" ht="13.5" hidden="1" customHeight="1">
      <c r="A63" s="16"/>
      <c r="B63" s="17"/>
      <c r="C63" s="28" t="s">
        <v>91</v>
      </c>
      <c r="D63" s="25">
        <v>0</v>
      </c>
      <c r="E63" s="18">
        <f t="shared" si="20"/>
        <v>0</v>
      </c>
      <c r="F63" s="18">
        <f t="shared" si="20"/>
        <v>0</v>
      </c>
      <c r="G63" s="24">
        <f>F63-E63</f>
        <v>0</v>
      </c>
      <c r="H63" s="24">
        <v>0</v>
      </c>
      <c r="I63" s="18"/>
      <c r="J63" s="18"/>
      <c r="K63" s="26">
        <f>J63-I63</f>
        <v>0</v>
      </c>
      <c r="L63" s="26"/>
      <c r="M63" s="25"/>
      <c r="N63" s="25"/>
      <c r="O63" s="26">
        <f>N63-M63</f>
        <v>0</v>
      </c>
      <c r="P63" s="26"/>
      <c r="Q63" s="25"/>
      <c r="R63" s="25"/>
      <c r="S63" s="26">
        <f>R63-Q63</f>
        <v>0</v>
      </c>
      <c r="T63" s="26"/>
      <c r="U63" s="25"/>
      <c r="V63" s="25"/>
      <c r="W63" s="26">
        <f>V63-U63</f>
        <v>0</v>
      </c>
      <c r="X63" s="26"/>
      <c r="Y63" s="25"/>
      <c r="Z63" s="25"/>
      <c r="AA63" s="26">
        <f>Z63-Y63</f>
        <v>0</v>
      </c>
      <c r="AB63" s="26"/>
      <c r="AC63" s="25"/>
      <c r="AD63" s="25"/>
      <c r="AE63" s="26">
        <f>AD63-AC63</f>
        <v>0</v>
      </c>
      <c r="AF63" s="26"/>
      <c r="AG63" s="25"/>
      <c r="AH63" s="25"/>
      <c r="AI63" s="26">
        <f>AH63-AG63</f>
        <v>0</v>
      </c>
      <c r="AJ63" s="26"/>
      <c r="AK63" s="18"/>
      <c r="AL63" s="18"/>
      <c r="AM63" s="26">
        <f>AL63-AK63</f>
        <v>0</v>
      </c>
      <c r="AN63" s="26"/>
      <c r="AO63" s="25"/>
      <c r="AP63" s="25"/>
      <c r="AQ63" s="26">
        <f>AP63-AO63</f>
        <v>0</v>
      </c>
      <c r="AR63" s="26"/>
      <c r="AS63" s="25"/>
      <c r="AT63" s="25"/>
      <c r="AU63" s="26">
        <f>AT63-AS63</f>
        <v>0</v>
      </c>
      <c r="AV63" s="14"/>
      <c r="AW63" s="27"/>
      <c r="AX63" s="27"/>
      <c r="AY63" s="27">
        <f>AX63-AW63</f>
        <v>0</v>
      </c>
      <c r="AZ63" s="27"/>
      <c r="BA63" s="27"/>
      <c r="BB63" s="27"/>
      <c r="BC63" s="27">
        <f>BB63-BA63</f>
        <v>0</v>
      </c>
      <c r="BD63" s="27"/>
      <c r="BE63" s="27"/>
      <c r="BF63" s="27"/>
      <c r="BG63" s="27">
        <f>BF63-BE63</f>
        <v>0</v>
      </c>
      <c r="BH63" s="34" t="e">
        <f t="shared" si="5"/>
        <v>#DIV/0!</v>
      </c>
    </row>
    <row r="64" spans="1:60" ht="13.5" hidden="1" customHeight="1">
      <c r="A64" s="16"/>
      <c r="B64" s="17"/>
      <c r="C64" s="28" t="s">
        <v>92</v>
      </c>
      <c r="D64" s="25">
        <v>0</v>
      </c>
      <c r="E64" s="18">
        <f t="shared" si="20"/>
        <v>0</v>
      </c>
      <c r="F64" s="18">
        <f t="shared" si="20"/>
        <v>0</v>
      </c>
      <c r="G64" s="24">
        <f t="shared" si="21"/>
        <v>0</v>
      </c>
      <c r="H64" s="24">
        <v>0</v>
      </c>
      <c r="I64" s="18"/>
      <c r="J64" s="18"/>
      <c r="K64" s="26">
        <f t="shared" si="8"/>
        <v>0</v>
      </c>
      <c r="L64" s="26"/>
      <c r="M64" s="25"/>
      <c r="N64" s="25"/>
      <c r="O64" s="26">
        <f t="shared" si="23"/>
        <v>0</v>
      </c>
      <c r="P64" s="26"/>
      <c r="Q64" s="25"/>
      <c r="R64" s="25"/>
      <c r="S64" s="26">
        <f t="shared" si="24"/>
        <v>0</v>
      </c>
      <c r="T64" s="26"/>
      <c r="U64" s="25"/>
      <c r="V64" s="25"/>
      <c r="W64" s="26">
        <f t="shared" si="25"/>
        <v>0</v>
      </c>
      <c r="X64" s="26"/>
      <c r="Y64" s="25"/>
      <c r="Z64" s="25"/>
      <c r="AA64" s="26">
        <f>Z64-Y64</f>
        <v>0</v>
      </c>
      <c r="AB64" s="26"/>
      <c r="AC64" s="25"/>
      <c r="AD64" s="25"/>
      <c r="AE64" s="26">
        <f>AD64-AC64</f>
        <v>0</v>
      </c>
      <c r="AF64" s="26"/>
      <c r="AG64" s="25"/>
      <c r="AH64" s="25"/>
      <c r="AI64" s="26">
        <f>AH64-AG64</f>
        <v>0</v>
      </c>
      <c r="AJ64" s="26"/>
      <c r="AK64" s="18"/>
      <c r="AL64" s="18"/>
      <c r="AM64" s="26">
        <f t="shared" si="29"/>
        <v>0</v>
      </c>
      <c r="AN64" s="26"/>
      <c r="AO64" s="25"/>
      <c r="AP64" s="25"/>
      <c r="AQ64" s="26">
        <f t="shared" si="30"/>
        <v>0</v>
      </c>
      <c r="AR64" s="26"/>
      <c r="AS64" s="25"/>
      <c r="AT64" s="25"/>
      <c r="AU64" s="26">
        <f t="shared" si="31"/>
        <v>0</v>
      </c>
      <c r="AV64" s="14">
        <v>0</v>
      </c>
      <c r="AW64" s="27"/>
      <c r="AX64" s="27"/>
      <c r="AY64" s="27">
        <f t="shared" si="32"/>
        <v>0</v>
      </c>
      <c r="AZ64" s="27"/>
      <c r="BA64" s="27"/>
      <c r="BB64" s="27"/>
      <c r="BC64" s="27">
        <f t="shared" ref="BC64" si="38">BB64-BA64</f>
        <v>0</v>
      </c>
      <c r="BD64" s="27"/>
      <c r="BE64" s="27"/>
      <c r="BF64" s="27"/>
      <c r="BG64" s="27">
        <f t="shared" ref="BG64" si="39">BF64-BE64</f>
        <v>0</v>
      </c>
      <c r="BH64" s="34" t="e">
        <f t="shared" si="5"/>
        <v>#DIV/0!</v>
      </c>
    </row>
    <row r="65" spans="1:60" ht="13.5" customHeight="1">
      <c r="A65" s="16"/>
      <c r="B65" s="17">
        <v>1718001877</v>
      </c>
      <c r="C65" s="28" t="s">
        <v>93</v>
      </c>
      <c r="D65" s="25">
        <v>42.9</v>
      </c>
      <c r="E65" s="18">
        <f t="shared" si="20"/>
        <v>5.7290000000000001</v>
      </c>
      <c r="F65" s="18">
        <f t="shared" si="20"/>
        <v>0</v>
      </c>
      <c r="G65" s="24">
        <f>F65-E65</f>
        <v>-5.7290000000000001</v>
      </c>
      <c r="H65" s="24">
        <f>F65/E65</f>
        <v>0</v>
      </c>
      <c r="I65" s="18"/>
      <c r="J65" s="18"/>
      <c r="K65" s="26">
        <f>J65-I65</f>
        <v>0</v>
      </c>
      <c r="L65" s="26"/>
      <c r="M65" s="25"/>
      <c r="N65" s="25"/>
      <c r="O65" s="26"/>
      <c r="P65" s="26"/>
      <c r="Q65" s="25"/>
      <c r="R65" s="25"/>
      <c r="S65" s="26"/>
      <c r="T65" s="26"/>
      <c r="U65" s="25"/>
      <c r="V65" s="25"/>
      <c r="W65" s="26"/>
      <c r="X65" s="26"/>
      <c r="Y65" s="25"/>
      <c r="Z65" s="25"/>
      <c r="AA65" s="26">
        <f>Z65-Y65</f>
        <v>0</v>
      </c>
      <c r="AB65" s="26"/>
      <c r="AC65" s="25"/>
      <c r="AD65" s="25"/>
      <c r="AE65" s="26">
        <f>AD65-AC65</f>
        <v>0</v>
      </c>
      <c r="AF65" s="26"/>
      <c r="AG65" s="25"/>
      <c r="AH65" s="25"/>
      <c r="AI65" s="26">
        <f>AH65-AG65</f>
        <v>0</v>
      </c>
      <c r="AJ65" s="26"/>
      <c r="AK65" s="18">
        <v>5.7290000000000001</v>
      </c>
      <c r="AL65" s="18"/>
      <c r="AM65" s="26">
        <f>AL65-AK65</f>
        <v>-5.7290000000000001</v>
      </c>
      <c r="AN65" s="26"/>
      <c r="AO65" s="25"/>
      <c r="AP65" s="25"/>
      <c r="AQ65" s="26"/>
      <c r="AR65" s="26"/>
      <c r="AS65" s="25"/>
      <c r="AT65" s="25"/>
      <c r="AU65" s="26"/>
      <c r="AV65" s="14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34">
        <v>0</v>
      </c>
    </row>
    <row r="66" spans="1:60" ht="13.5" customHeight="1">
      <c r="A66" s="16"/>
      <c r="B66" s="17">
        <v>1718001901</v>
      </c>
      <c r="C66" s="28" t="s">
        <v>94</v>
      </c>
      <c r="D66" s="25">
        <v>14</v>
      </c>
      <c r="E66" s="18">
        <f t="shared" si="20"/>
        <v>16.562999999999999</v>
      </c>
      <c r="F66" s="18">
        <f t="shared" si="20"/>
        <v>46.45946</v>
      </c>
      <c r="G66" s="24">
        <f t="shared" si="21"/>
        <v>29.896460000000001</v>
      </c>
      <c r="H66" s="24">
        <f t="shared" si="35"/>
        <v>2.8050147920062791</v>
      </c>
      <c r="I66" s="18">
        <v>2.613</v>
      </c>
      <c r="J66" s="18">
        <v>7.8390000000000004</v>
      </c>
      <c r="K66" s="26">
        <f t="shared" si="8"/>
        <v>5.2260000000000009</v>
      </c>
      <c r="L66" s="26"/>
      <c r="M66" s="25"/>
      <c r="N66" s="25"/>
      <c r="O66" s="26"/>
      <c r="P66" s="26"/>
      <c r="Q66" s="25"/>
      <c r="R66" s="25"/>
      <c r="S66" s="26"/>
      <c r="T66" s="26"/>
      <c r="U66" s="25"/>
      <c r="V66" s="25"/>
      <c r="W66" s="26"/>
      <c r="X66" s="26"/>
      <c r="Y66" s="25"/>
      <c r="Z66" s="25"/>
      <c r="AA66" s="26">
        <f>Z66-Y66</f>
        <v>0</v>
      </c>
      <c r="AB66" s="26"/>
      <c r="AC66" s="25"/>
      <c r="AD66" s="25"/>
      <c r="AE66" s="26">
        <f>AD66-AC66</f>
        <v>0</v>
      </c>
      <c r="AF66" s="26"/>
      <c r="AG66" s="25"/>
      <c r="AH66" s="25"/>
      <c r="AI66" s="26">
        <f>AH66-AG66</f>
        <v>0</v>
      </c>
      <c r="AJ66" s="26"/>
      <c r="AK66" s="18"/>
      <c r="AL66" s="18">
        <v>3.0139999999999998</v>
      </c>
      <c r="AM66" s="26">
        <f t="shared" si="29"/>
        <v>3.0139999999999998</v>
      </c>
      <c r="AN66" s="26"/>
      <c r="AO66" s="25"/>
      <c r="AP66" s="25"/>
      <c r="AQ66" s="26"/>
      <c r="AR66" s="26"/>
      <c r="AS66" s="25"/>
      <c r="AT66" s="25"/>
      <c r="AU66" s="26"/>
      <c r="AV66" s="14"/>
      <c r="AW66" s="27"/>
      <c r="AX66" s="27"/>
      <c r="AY66" s="27"/>
      <c r="AZ66" s="27"/>
      <c r="BA66" s="27"/>
      <c r="BB66" s="27"/>
      <c r="BC66" s="27"/>
      <c r="BD66" s="27"/>
      <c r="BE66" s="27">
        <f>1.3485+10.23+2.3715</f>
        <v>13.95</v>
      </c>
      <c r="BF66" s="27">
        <v>35.606459999999998</v>
      </c>
      <c r="BG66" s="27"/>
      <c r="BH66" s="34">
        <f t="shared" si="5"/>
        <v>2.5524344086021507</v>
      </c>
    </row>
    <row r="67" spans="1:60" ht="12.75" customHeight="1">
      <c r="A67" s="16"/>
      <c r="B67" s="43" t="s">
        <v>95</v>
      </c>
      <c r="C67" s="28" t="s">
        <v>96</v>
      </c>
      <c r="D67" s="25">
        <v>39.520000000000003</v>
      </c>
      <c r="E67" s="18">
        <f t="shared" si="20"/>
        <v>114.77934</v>
      </c>
      <c r="F67" s="18">
        <f t="shared" si="20"/>
        <v>16.85736</v>
      </c>
      <c r="G67" s="24">
        <f t="shared" si="21"/>
        <v>-97.921980000000005</v>
      </c>
      <c r="H67" s="24">
        <f t="shared" si="35"/>
        <v>0.14686754602352653</v>
      </c>
      <c r="I67" s="18">
        <v>5.1169099999999998</v>
      </c>
      <c r="J67" s="18">
        <v>1.274</v>
      </c>
      <c r="K67" s="26">
        <f t="shared" si="8"/>
        <v>-3.8429099999999998</v>
      </c>
      <c r="L67" s="26"/>
      <c r="M67" s="25"/>
      <c r="N67" s="25"/>
      <c r="O67" s="26">
        <v>0</v>
      </c>
      <c r="P67" s="26"/>
      <c r="Q67" s="25"/>
      <c r="R67" s="25"/>
      <c r="S67" s="26">
        <v>0</v>
      </c>
      <c r="T67" s="26"/>
      <c r="U67" s="25"/>
      <c r="V67" s="25"/>
      <c r="W67" s="26"/>
      <c r="X67" s="26"/>
      <c r="Y67" s="25"/>
      <c r="Z67" s="25"/>
      <c r="AA67" s="26">
        <v>0</v>
      </c>
      <c r="AB67" s="26"/>
      <c r="AC67" s="25"/>
      <c r="AD67" s="25"/>
      <c r="AE67" s="26">
        <v>0</v>
      </c>
      <c r="AF67" s="26"/>
      <c r="AG67" s="25"/>
      <c r="AH67" s="25"/>
      <c r="AI67" s="26">
        <f>AH67-AG67</f>
        <v>0</v>
      </c>
      <c r="AJ67" s="26"/>
      <c r="AK67" s="18">
        <v>24.843679999999999</v>
      </c>
      <c r="AL67" s="18">
        <v>2.8576800000000002</v>
      </c>
      <c r="AM67" s="26">
        <f t="shared" si="29"/>
        <v>-21.985999999999997</v>
      </c>
      <c r="AN67" s="26"/>
      <c r="AO67" s="25"/>
      <c r="AP67" s="25"/>
      <c r="AQ67" s="26">
        <v>0</v>
      </c>
      <c r="AR67" s="26"/>
      <c r="AS67" s="25"/>
      <c r="AT67" s="25"/>
      <c r="AU67" s="26">
        <v>0</v>
      </c>
      <c r="AV67" s="14"/>
      <c r="AW67" s="27"/>
      <c r="AX67" s="27"/>
      <c r="AY67" s="27">
        <v>0</v>
      </c>
      <c r="AZ67" s="27"/>
      <c r="BA67" s="27"/>
      <c r="BB67" s="27"/>
      <c r="BC67" s="27">
        <v>0</v>
      </c>
      <c r="BD67" s="27"/>
      <c r="BE67" s="27">
        <f>61.10168+14.60527+9.1118</f>
        <v>84.818750000000009</v>
      </c>
      <c r="BF67" s="27">
        <v>12.725680000000001</v>
      </c>
      <c r="BG67" s="27">
        <v>0</v>
      </c>
      <c r="BH67" s="34">
        <f t="shared" si="5"/>
        <v>0.15003380738339103</v>
      </c>
    </row>
    <row r="68" spans="1:60" ht="12.75" customHeight="1">
      <c r="A68" s="16"/>
      <c r="B68" s="17">
        <v>1718001884</v>
      </c>
      <c r="C68" s="28" t="s">
        <v>97</v>
      </c>
      <c r="D68" s="25">
        <v>1</v>
      </c>
      <c r="E68" s="18">
        <f t="shared" si="20"/>
        <v>126.4862</v>
      </c>
      <c r="F68" s="18">
        <f t="shared" si="20"/>
        <v>155.47654</v>
      </c>
      <c r="G68" s="24">
        <f t="shared" si="21"/>
        <v>28.990340000000003</v>
      </c>
      <c r="H68" s="24">
        <f t="shared" si="35"/>
        <v>1.2291976516015186</v>
      </c>
      <c r="I68" s="18">
        <v>15.288</v>
      </c>
      <c r="J68" s="18">
        <v>23.126999999999999</v>
      </c>
      <c r="K68" s="26"/>
      <c r="L68" s="26"/>
      <c r="M68" s="25"/>
      <c r="N68" s="25"/>
      <c r="O68" s="26"/>
      <c r="P68" s="26"/>
      <c r="Q68" s="25"/>
      <c r="R68" s="25"/>
      <c r="S68" s="26"/>
      <c r="T68" s="26"/>
      <c r="U68" s="25"/>
      <c r="V68" s="25"/>
      <c r="W68" s="26"/>
      <c r="X68" s="26"/>
      <c r="Y68" s="25"/>
      <c r="Z68" s="25"/>
      <c r="AA68" s="26"/>
      <c r="AB68" s="26"/>
      <c r="AC68" s="25"/>
      <c r="AD68" s="25"/>
      <c r="AE68" s="26"/>
      <c r="AF68" s="26"/>
      <c r="AG68" s="25"/>
      <c r="AH68" s="25"/>
      <c r="AI68" s="26"/>
      <c r="AJ68" s="26"/>
      <c r="AK68" s="18">
        <v>7.0739999999999998</v>
      </c>
      <c r="AL68" s="18">
        <v>7.0759999999999996</v>
      </c>
      <c r="AM68" s="26"/>
      <c r="AN68" s="26"/>
      <c r="AO68" s="25"/>
      <c r="AP68" s="25"/>
      <c r="AQ68" s="26">
        <v>0</v>
      </c>
      <c r="AR68" s="26"/>
      <c r="AS68" s="25"/>
      <c r="AT68" s="25"/>
      <c r="AU68" s="26"/>
      <c r="AV68" s="14"/>
      <c r="AW68" s="27"/>
      <c r="AX68" s="27"/>
      <c r="AY68" s="27"/>
      <c r="AZ68" s="27"/>
      <c r="BA68" s="27"/>
      <c r="BB68" s="27"/>
      <c r="BC68" s="27"/>
      <c r="BD68" s="27"/>
      <c r="BE68" s="27">
        <f>10.97616+77.56074+15.5873</f>
        <v>104.1242</v>
      </c>
      <c r="BF68" s="27">
        <v>125.27354</v>
      </c>
      <c r="BG68" s="27"/>
      <c r="BH68" s="34">
        <f t="shared" si="5"/>
        <v>1.2031164705227027</v>
      </c>
    </row>
    <row r="69" spans="1:60" ht="12.75" customHeight="1">
      <c r="A69" s="16"/>
      <c r="B69" s="17"/>
      <c r="C69" s="28" t="s">
        <v>98</v>
      </c>
      <c r="D69" s="25">
        <v>0</v>
      </c>
      <c r="E69" s="18">
        <f t="shared" si="20"/>
        <v>2.61808</v>
      </c>
      <c r="F69" s="18">
        <f t="shared" si="20"/>
        <v>0</v>
      </c>
      <c r="G69" s="24">
        <f t="shared" si="21"/>
        <v>-2.61808</v>
      </c>
      <c r="H69" s="24">
        <v>0</v>
      </c>
      <c r="I69" s="18"/>
      <c r="J69" s="18"/>
      <c r="K69" s="26">
        <v>0</v>
      </c>
      <c r="L69" s="26"/>
      <c r="M69" s="25"/>
      <c r="N69" s="25"/>
      <c r="O69" s="26">
        <v>0</v>
      </c>
      <c r="P69" s="26"/>
      <c r="Q69" s="25"/>
      <c r="R69" s="25"/>
      <c r="S69" s="26">
        <v>0</v>
      </c>
      <c r="T69" s="26"/>
      <c r="U69" s="25"/>
      <c r="V69" s="25"/>
      <c r="W69" s="26"/>
      <c r="X69" s="26"/>
      <c r="Y69" s="25"/>
      <c r="Z69" s="25"/>
      <c r="AA69" s="26">
        <v>0</v>
      </c>
      <c r="AB69" s="26"/>
      <c r="AC69" s="25"/>
      <c r="AD69" s="25"/>
      <c r="AE69" s="26">
        <v>0</v>
      </c>
      <c r="AF69" s="26"/>
      <c r="AG69" s="25"/>
      <c r="AH69" s="25"/>
      <c r="AI69" s="26"/>
      <c r="AJ69" s="26"/>
      <c r="AK69" s="18"/>
      <c r="AL69" s="18"/>
      <c r="AM69" s="26">
        <f t="shared" ref="AM69:AM90" si="40">AL69-AK69</f>
        <v>0</v>
      </c>
      <c r="AN69" s="26"/>
      <c r="AO69" s="25"/>
      <c r="AP69" s="25"/>
      <c r="AQ69" s="26">
        <v>0</v>
      </c>
      <c r="AR69" s="26"/>
      <c r="AS69" s="25"/>
      <c r="AT69" s="25"/>
      <c r="AU69" s="26">
        <v>0</v>
      </c>
      <c r="AV69" s="14"/>
      <c r="AW69" s="27"/>
      <c r="AX69" s="27"/>
      <c r="AY69" s="27">
        <v>0</v>
      </c>
      <c r="AZ69" s="27"/>
      <c r="BA69" s="27"/>
      <c r="BB69" s="27"/>
      <c r="BC69" s="27">
        <v>0</v>
      </c>
      <c r="BD69" s="27"/>
      <c r="BE69" s="27">
        <f>0.765+1.85308</f>
        <v>2.61808</v>
      </c>
      <c r="BF69" s="27"/>
      <c r="BG69" s="27">
        <v>0</v>
      </c>
      <c r="BH69" s="34">
        <f t="shared" si="5"/>
        <v>0</v>
      </c>
    </row>
    <row r="70" spans="1:60">
      <c r="A70" s="16"/>
      <c r="B70" s="17">
        <v>1718002084</v>
      </c>
      <c r="C70" s="28" t="s">
        <v>99</v>
      </c>
      <c r="D70" s="25">
        <v>39.317</v>
      </c>
      <c r="E70" s="18">
        <f t="shared" si="20"/>
        <v>0</v>
      </c>
      <c r="F70" s="18">
        <f t="shared" si="20"/>
        <v>0</v>
      </c>
      <c r="G70" s="24"/>
      <c r="H70" s="24">
        <v>0</v>
      </c>
      <c r="I70" s="18"/>
      <c r="J70" s="18"/>
      <c r="K70" s="26">
        <v>0</v>
      </c>
      <c r="L70" s="26"/>
      <c r="M70" s="25"/>
      <c r="N70" s="25"/>
      <c r="O70" s="26">
        <v>0</v>
      </c>
      <c r="P70" s="26"/>
      <c r="Q70" s="25"/>
      <c r="R70" s="25"/>
      <c r="S70" s="26">
        <v>0</v>
      </c>
      <c r="T70" s="26"/>
      <c r="U70" s="25"/>
      <c r="V70" s="25"/>
      <c r="W70" s="26">
        <v>0</v>
      </c>
      <c r="X70" s="26"/>
      <c r="Y70" s="25"/>
      <c r="Z70" s="25"/>
      <c r="AA70" s="26">
        <v>0</v>
      </c>
      <c r="AB70" s="26"/>
      <c r="AC70" s="25"/>
      <c r="AD70" s="25"/>
      <c r="AE70" s="26">
        <v>0</v>
      </c>
      <c r="AF70" s="26"/>
      <c r="AG70" s="25"/>
      <c r="AH70" s="25"/>
      <c r="AI70" s="26">
        <v>0</v>
      </c>
      <c r="AJ70" s="26"/>
      <c r="AK70" s="18"/>
      <c r="AL70" s="18"/>
      <c r="AM70" s="26">
        <f t="shared" si="40"/>
        <v>0</v>
      </c>
      <c r="AN70" s="26"/>
      <c r="AO70" s="25"/>
      <c r="AP70" s="25"/>
      <c r="AQ70" s="26">
        <v>0</v>
      </c>
      <c r="AR70" s="26"/>
      <c r="AS70" s="25"/>
      <c r="AT70" s="25"/>
      <c r="AU70" s="26">
        <v>0</v>
      </c>
      <c r="AV70" s="14"/>
      <c r="AW70" s="27"/>
      <c r="AX70" s="27"/>
      <c r="AY70" s="27">
        <v>0</v>
      </c>
      <c r="AZ70" s="27"/>
      <c r="BA70" s="27"/>
      <c r="BB70" s="27"/>
      <c r="BC70" s="27">
        <v>0</v>
      </c>
      <c r="BD70" s="27"/>
      <c r="BE70" s="27"/>
      <c r="BF70" s="27"/>
      <c r="BG70" s="27">
        <v>0</v>
      </c>
      <c r="BH70" s="34">
        <v>0</v>
      </c>
    </row>
    <row r="71" spans="1:60" ht="12" customHeight="1">
      <c r="A71" s="16"/>
      <c r="B71" s="17">
        <v>1718002060</v>
      </c>
      <c r="C71" s="28" t="s">
        <v>100</v>
      </c>
      <c r="D71" s="25">
        <v>0</v>
      </c>
      <c r="E71" s="18">
        <f t="shared" si="20"/>
        <v>8.07</v>
      </c>
      <c r="F71" s="18">
        <f t="shared" si="20"/>
        <v>0</v>
      </c>
      <c r="G71" s="24">
        <f t="shared" ref="G71:G134" si="41">F71-E71</f>
        <v>-8.07</v>
      </c>
      <c r="H71" s="24">
        <v>0</v>
      </c>
      <c r="I71" s="25"/>
      <c r="J71" s="25"/>
      <c r="K71" s="26">
        <f t="shared" ref="K71:K88" si="42">J71-I71</f>
        <v>0</v>
      </c>
      <c r="L71" s="26"/>
      <c r="M71" s="25"/>
      <c r="N71" s="25"/>
      <c r="O71" s="26">
        <f t="shared" ref="O71:O82" si="43">N71-M71</f>
        <v>0</v>
      </c>
      <c r="P71" s="26"/>
      <c r="Q71" s="25"/>
      <c r="R71" s="25"/>
      <c r="S71" s="26">
        <f t="shared" ref="S71:S82" si="44">R71-Q71</f>
        <v>0</v>
      </c>
      <c r="T71" s="26"/>
      <c r="U71" s="25"/>
      <c r="V71" s="25"/>
      <c r="W71" s="26">
        <f t="shared" ref="W71:W80" si="45">V71-U71</f>
        <v>0</v>
      </c>
      <c r="X71" s="26"/>
      <c r="Y71" s="25"/>
      <c r="Z71" s="25"/>
      <c r="AA71" s="26">
        <f t="shared" ref="AA71:AA80" si="46">Z71-Y71</f>
        <v>0</v>
      </c>
      <c r="AB71" s="26"/>
      <c r="AC71" s="25"/>
      <c r="AD71" s="25"/>
      <c r="AE71" s="26">
        <f t="shared" ref="AE71:AE82" si="47">AD71-AC71</f>
        <v>0</v>
      </c>
      <c r="AF71" s="26"/>
      <c r="AG71" s="18"/>
      <c r="AH71" s="18"/>
      <c r="AI71" s="26">
        <f t="shared" ref="AI71:AI80" si="48">AH71-AG71</f>
        <v>0</v>
      </c>
      <c r="AJ71" s="26"/>
      <c r="AK71" s="18">
        <v>8.07</v>
      </c>
      <c r="AL71" s="18"/>
      <c r="AM71" s="26">
        <f t="shared" si="40"/>
        <v>-8.07</v>
      </c>
      <c r="AN71" s="26"/>
      <c r="AO71" s="25"/>
      <c r="AP71" s="25"/>
      <c r="AQ71" s="26">
        <f t="shared" ref="AQ71:AQ82" si="49">AP71-AO71</f>
        <v>0</v>
      </c>
      <c r="AR71" s="26"/>
      <c r="AS71" s="25"/>
      <c r="AT71" s="25"/>
      <c r="AU71" s="26">
        <f t="shared" ref="AU71:AU80" si="50">AT71-AS71</f>
        <v>0</v>
      </c>
      <c r="AV71" s="14"/>
      <c r="AW71" s="27"/>
      <c r="AX71" s="27"/>
      <c r="AY71" s="27">
        <f t="shared" ref="AY71:AY80" si="51">AX71-AW71</f>
        <v>0</v>
      </c>
      <c r="AZ71" s="27"/>
      <c r="BA71" s="27"/>
      <c r="BB71" s="27"/>
      <c r="BC71" s="27">
        <f t="shared" ref="BC71:BC80" si="52">BB71-BA71</f>
        <v>0</v>
      </c>
      <c r="BD71" s="27"/>
      <c r="BE71" s="27"/>
      <c r="BF71" s="27"/>
      <c r="BG71" s="27">
        <f t="shared" ref="BG71:BG80" si="53">BF71-BE71</f>
        <v>0</v>
      </c>
      <c r="BH71" s="34">
        <v>0</v>
      </c>
    </row>
    <row r="72" spans="1:60" ht="12" hidden="1" customHeight="1">
      <c r="A72" s="16"/>
      <c r="B72" s="17"/>
      <c r="C72" s="16" t="s">
        <v>101</v>
      </c>
      <c r="D72" s="25">
        <v>0</v>
      </c>
      <c r="E72" s="18">
        <f t="shared" si="20"/>
        <v>0</v>
      </c>
      <c r="F72" s="18">
        <f t="shared" si="20"/>
        <v>0</v>
      </c>
      <c r="G72" s="24">
        <f t="shared" si="41"/>
        <v>0</v>
      </c>
      <c r="H72" s="24"/>
      <c r="I72" s="25"/>
      <c r="J72" s="25"/>
      <c r="K72" s="26">
        <f t="shared" si="42"/>
        <v>0</v>
      </c>
      <c r="L72" s="26"/>
      <c r="M72" s="25"/>
      <c r="N72" s="25"/>
      <c r="O72" s="26">
        <f t="shared" si="43"/>
        <v>0</v>
      </c>
      <c r="P72" s="26"/>
      <c r="Q72" s="25"/>
      <c r="R72" s="25"/>
      <c r="S72" s="26">
        <f t="shared" si="44"/>
        <v>0</v>
      </c>
      <c r="T72" s="26" t="e">
        <f>R72/Q72</f>
        <v>#DIV/0!</v>
      </c>
      <c r="U72" s="25"/>
      <c r="V72" s="25"/>
      <c r="W72" s="26">
        <f t="shared" si="45"/>
        <v>0</v>
      </c>
      <c r="X72" s="26"/>
      <c r="Y72" s="25"/>
      <c r="Z72" s="25"/>
      <c r="AA72" s="26">
        <f t="shared" si="46"/>
        <v>0</v>
      </c>
      <c r="AB72" s="26"/>
      <c r="AC72" s="25"/>
      <c r="AD72" s="25"/>
      <c r="AE72" s="26">
        <f t="shared" si="47"/>
        <v>0</v>
      </c>
      <c r="AF72" s="26"/>
      <c r="AG72" s="25"/>
      <c r="AH72" s="25"/>
      <c r="AI72" s="26">
        <f t="shared" si="48"/>
        <v>0</v>
      </c>
      <c r="AJ72" s="26"/>
      <c r="AK72" s="25"/>
      <c r="AL72" s="25"/>
      <c r="AM72" s="26">
        <f t="shared" si="40"/>
        <v>0</v>
      </c>
      <c r="AN72" s="26"/>
      <c r="AO72" s="25"/>
      <c r="AP72" s="25"/>
      <c r="AQ72" s="26">
        <f t="shared" si="49"/>
        <v>0</v>
      </c>
      <c r="AR72" s="33" t="e">
        <f t="shared" ref="AR72:AR80" si="54">AP72/AO72</f>
        <v>#DIV/0!</v>
      </c>
      <c r="AS72" s="25"/>
      <c r="AT72" s="25"/>
      <c r="AU72" s="26">
        <f t="shared" si="50"/>
        <v>0</v>
      </c>
      <c r="AV72" s="14"/>
      <c r="AW72" s="27"/>
      <c r="AX72" s="27"/>
      <c r="AY72" s="27">
        <f t="shared" si="51"/>
        <v>0</v>
      </c>
      <c r="AZ72" s="27"/>
      <c r="BA72" s="27"/>
      <c r="BB72" s="27"/>
      <c r="BC72" s="27">
        <f t="shared" si="52"/>
        <v>0</v>
      </c>
      <c r="BD72" s="27"/>
      <c r="BE72" s="27"/>
      <c r="BF72" s="27"/>
      <c r="BG72" s="27">
        <f t="shared" si="53"/>
        <v>0</v>
      </c>
      <c r="BH72" s="34" t="e">
        <f t="shared" ref="BH72:BH78" si="55">BF72/BE72</f>
        <v>#DIV/0!</v>
      </c>
    </row>
    <row r="73" spans="1:60" ht="12.75" customHeight="1">
      <c r="A73" s="16"/>
      <c r="B73" s="17">
        <v>1718002694</v>
      </c>
      <c r="C73" s="16" t="s">
        <v>102</v>
      </c>
      <c r="D73" s="25">
        <v>0</v>
      </c>
      <c r="E73" s="18">
        <f t="shared" si="20"/>
        <v>120.50424999999998</v>
      </c>
      <c r="F73" s="18">
        <f t="shared" si="20"/>
        <v>281.13200000000001</v>
      </c>
      <c r="G73" s="24">
        <f t="shared" si="41"/>
        <v>160.62775000000002</v>
      </c>
      <c r="H73" s="24">
        <v>0</v>
      </c>
      <c r="I73" s="25">
        <v>27.923999999999999</v>
      </c>
      <c r="J73" s="25"/>
      <c r="K73" s="26">
        <f t="shared" si="42"/>
        <v>-27.923999999999999</v>
      </c>
      <c r="L73" s="26"/>
      <c r="M73" s="25"/>
      <c r="N73" s="25"/>
      <c r="O73" s="26">
        <f t="shared" si="43"/>
        <v>0</v>
      </c>
      <c r="P73" s="26"/>
      <c r="Q73" s="25"/>
      <c r="R73" s="25"/>
      <c r="S73" s="26">
        <f t="shared" si="44"/>
        <v>0</v>
      </c>
      <c r="T73" s="26"/>
      <c r="U73" s="25"/>
      <c r="V73" s="25"/>
      <c r="W73" s="26">
        <f t="shared" si="45"/>
        <v>0</v>
      </c>
      <c r="X73" s="26"/>
      <c r="Y73" s="25"/>
      <c r="Z73" s="25"/>
      <c r="AA73" s="26">
        <f t="shared" si="46"/>
        <v>0</v>
      </c>
      <c r="AB73" s="26"/>
      <c r="AC73" s="25"/>
      <c r="AD73" s="25"/>
      <c r="AE73" s="26">
        <f t="shared" si="47"/>
        <v>0</v>
      </c>
      <c r="AF73" s="26"/>
      <c r="AG73" s="25"/>
      <c r="AH73" s="25"/>
      <c r="AI73" s="26">
        <f t="shared" si="48"/>
        <v>0</v>
      </c>
      <c r="AJ73" s="26"/>
      <c r="AK73" s="25"/>
      <c r="AL73" s="25"/>
      <c r="AM73" s="26">
        <f t="shared" si="40"/>
        <v>0</v>
      </c>
      <c r="AN73" s="26"/>
      <c r="AO73" s="25"/>
      <c r="AP73" s="25"/>
      <c r="AQ73" s="26">
        <f t="shared" si="49"/>
        <v>0</v>
      </c>
      <c r="AR73" s="33">
        <v>0</v>
      </c>
      <c r="AS73" s="25"/>
      <c r="AT73" s="25"/>
      <c r="AU73" s="26">
        <f t="shared" si="50"/>
        <v>0</v>
      </c>
      <c r="AV73" s="14"/>
      <c r="AW73" s="27"/>
      <c r="AX73" s="27"/>
      <c r="AY73" s="27">
        <f t="shared" si="51"/>
        <v>0</v>
      </c>
      <c r="AZ73" s="27"/>
      <c r="BA73" s="27"/>
      <c r="BB73" s="27">
        <v>17.952000000000002</v>
      </c>
      <c r="BC73" s="27">
        <f t="shared" si="52"/>
        <v>17.952000000000002</v>
      </c>
      <c r="BD73" s="27"/>
      <c r="BE73" s="27">
        <f>8.94942+15.73865+67.89218</f>
        <v>92.580249999999992</v>
      </c>
      <c r="BF73" s="27">
        <v>263.18</v>
      </c>
      <c r="BG73" s="27">
        <f t="shared" si="53"/>
        <v>170.59975000000003</v>
      </c>
      <c r="BH73" s="34">
        <f t="shared" si="55"/>
        <v>2.8427229349672314</v>
      </c>
    </row>
    <row r="74" spans="1:60" ht="12.75" hidden="1" customHeight="1">
      <c r="A74" s="16"/>
      <c r="B74" s="17"/>
      <c r="C74" s="16" t="s">
        <v>103</v>
      </c>
      <c r="D74" s="23">
        <v>0</v>
      </c>
      <c r="E74" s="18">
        <f t="shared" si="20"/>
        <v>0</v>
      </c>
      <c r="F74" s="18">
        <f t="shared" si="20"/>
        <v>0</v>
      </c>
      <c r="G74" s="24">
        <f t="shared" si="41"/>
        <v>0</v>
      </c>
      <c r="H74" s="24" t="e">
        <f t="shared" ref="H74:H103" si="56">F74/E74</f>
        <v>#DIV/0!</v>
      </c>
      <c r="I74" s="25"/>
      <c r="J74" s="25"/>
      <c r="K74" s="26">
        <f t="shared" si="42"/>
        <v>0</v>
      </c>
      <c r="L74" s="26"/>
      <c r="M74" s="25"/>
      <c r="N74" s="25"/>
      <c r="O74" s="26">
        <f t="shared" si="43"/>
        <v>0</v>
      </c>
      <c r="P74" s="26"/>
      <c r="Q74" s="25"/>
      <c r="R74" s="25"/>
      <c r="S74" s="26">
        <f t="shared" si="44"/>
        <v>0</v>
      </c>
      <c r="T74" s="26"/>
      <c r="U74" s="25"/>
      <c r="V74" s="25"/>
      <c r="W74" s="26">
        <f t="shared" si="45"/>
        <v>0</v>
      </c>
      <c r="X74" s="26"/>
      <c r="Y74" s="25"/>
      <c r="Z74" s="25"/>
      <c r="AA74" s="26">
        <f t="shared" si="46"/>
        <v>0</v>
      </c>
      <c r="AB74" s="26"/>
      <c r="AC74" s="25"/>
      <c r="AD74" s="25"/>
      <c r="AE74" s="26">
        <f t="shared" si="47"/>
        <v>0</v>
      </c>
      <c r="AF74" s="26"/>
      <c r="AG74" s="25"/>
      <c r="AH74" s="25"/>
      <c r="AI74" s="26">
        <f t="shared" si="48"/>
        <v>0</v>
      </c>
      <c r="AJ74" s="26"/>
      <c r="AK74" s="25"/>
      <c r="AL74" s="25"/>
      <c r="AM74" s="26">
        <f t="shared" si="40"/>
        <v>0</v>
      </c>
      <c r="AN74" s="26"/>
      <c r="AO74" s="25"/>
      <c r="AP74" s="25"/>
      <c r="AQ74" s="26">
        <f t="shared" si="49"/>
        <v>0</v>
      </c>
      <c r="AR74" s="33" t="e">
        <f t="shared" si="54"/>
        <v>#DIV/0!</v>
      </c>
      <c r="AS74" s="25"/>
      <c r="AT74" s="25"/>
      <c r="AU74" s="26">
        <f t="shared" si="50"/>
        <v>0</v>
      </c>
      <c r="AV74" s="14"/>
      <c r="AW74" s="27"/>
      <c r="AX74" s="27"/>
      <c r="AY74" s="27">
        <f t="shared" si="51"/>
        <v>0</v>
      </c>
      <c r="AZ74" s="27"/>
      <c r="BA74" s="27"/>
      <c r="BB74" s="27"/>
      <c r="BC74" s="27">
        <f t="shared" si="52"/>
        <v>0</v>
      </c>
      <c r="BD74" s="27"/>
      <c r="BE74" s="27"/>
      <c r="BF74" s="27"/>
      <c r="BG74" s="27">
        <f t="shared" si="53"/>
        <v>0</v>
      </c>
      <c r="BH74" s="34" t="e">
        <f t="shared" si="55"/>
        <v>#DIV/0!</v>
      </c>
    </row>
    <row r="75" spans="1:60" ht="12.75" hidden="1" customHeight="1">
      <c r="A75" s="16"/>
      <c r="B75" s="17"/>
      <c r="C75" s="16" t="s">
        <v>104</v>
      </c>
      <c r="D75" s="23">
        <v>0</v>
      </c>
      <c r="E75" s="18">
        <f t="shared" si="20"/>
        <v>0</v>
      </c>
      <c r="F75" s="18">
        <f t="shared" si="20"/>
        <v>0</v>
      </c>
      <c r="G75" s="24">
        <f t="shared" si="41"/>
        <v>0</v>
      </c>
      <c r="H75" s="24" t="e">
        <f t="shared" si="56"/>
        <v>#DIV/0!</v>
      </c>
      <c r="I75" s="25"/>
      <c r="J75" s="25"/>
      <c r="K75" s="26">
        <f t="shared" si="42"/>
        <v>0</v>
      </c>
      <c r="L75" s="26"/>
      <c r="M75" s="25"/>
      <c r="N75" s="25"/>
      <c r="O75" s="26">
        <f t="shared" si="43"/>
        <v>0</v>
      </c>
      <c r="P75" s="26"/>
      <c r="Q75" s="25"/>
      <c r="R75" s="25"/>
      <c r="S75" s="26">
        <f t="shared" si="44"/>
        <v>0</v>
      </c>
      <c r="T75" s="26"/>
      <c r="U75" s="25"/>
      <c r="V75" s="25"/>
      <c r="W75" s="26">
        <f t="shared" si="45"/>
        <v>0</v>
      </c>
      <c r="X75" s="26"/>
      <c r="Y75" s="25"/>
      <c r="Z75" s="25"/>
      <c r="AA75" s="26">
        <f t="shared" si="46"/>
        <v>0</v>
      </c>
      <c r="AB75" s="26"/>
      <c r="AC75" s="25"/>
      <c r="AD75" s="25"/>
      <c r="AE75" s="26">
        <f t="shared" si="47"/>
        <v>0</v>
      </c>
      <c r="AF75" s="26"/>
      <c r="AG75" s="25"/>
      <c r="AH75" s="25"/>
      <c r="AI75" s="26">
        <f t="shared" si="48"/>
        <v>0</v>
      </c>
      <c r="AJ75" s="26"/>
      <c r="AK75" s="25"/>
      <c r="AL75" s="25"/>
      <c r="AM75" s="26">
        <f t="shared" si="40"/>
        <v>0</v>
      </c>
      <c r="AN75" s="26"/>
      <c r="AO75" s="25"/>
      <c r="AP75" s="25"/>
      <c r="AQ75" s="26">
        <f t="shared" si="49"/>
        <v>0</v>
      </c>
      <c r="AR75" s="33" t="e">
        <f t="shared" si="54"/>
        <v>#DIV/0!</v>
      </c>
      <c r="AS75" s="25"/>
      <c r="AT75" s="25"/>
      <c r="AU75" s="26">
        <f t="shared" si="50"/>
        <v>0</v>
      </c>
      <c r="AV75" s="14"/>
      <c r="AW75" s="27"/>
      <c r="AX75" s="27"/>
      <c r="AY75" s="27">
        <f t="shared" si="51"/>
        <v>0</v>
      </c>
      <c r="AZ75" s="27"/>
      <c r="BA75" s="27"/>
      <c r="BB75" s="27"/>
      <c r="BC75" s="27">
        <f t="shared" si="52"/>
        <v>0</v>
      </c>
      <c r="BD75" s="27"/>
      <c r="BE75" s="27"/>
      <c r="BF75" s="27"/>
      <c r="BG75" s="27">
        <f t="shared" si="53"/>
        <v>0</v>
      </c>
      <c r="BH75" s="34" t="e">
        <f t="shared" si="55"/>
        <v>#DIV/0!</v>
      </c>
    </row>
    <row r="76" spans="1:60" ht="12.75" hidden="1" customHeight="1">
      <c r="A76" s="16"/>
      <c r="B76" s="17"/>
      <c r="C76" s="16" t="s">
        <v>105</v>
      </c>
      <c r="D76" s="23">
        <v>0</v>
      </c>
      <c r="E76" s="18">
        <f t="shared" si="20"/>
        <v>0</v>
      </c>
      <c r="F76" s="18">
        <f t="shared" si="20"/>
        <v>0</v>
      </c>
      <c r="G76" s="24">
        <f t="shared" si="41"/>
        <v>0</v>
      </c>
      <c r="H76" s="24" t="e">
        <f t="shared" si="56"/>
        <v>#DIV/0!</v>
      </c>
      <c r="I76" s="25"/>
      <c r="J76" s="25"/>
      <c r="K76" s="26">
        <f t="shared" si="42"/>
        <v>0</v>
      </c>
      <c r="L76" s="26"/>
      <c r="M76" s="25"/>
      <c r="N76" s="25"/>
      <c r="O76" s="26">
        <f t="shared" si="43"/>
        <v>0</v>
      </c>
      <c r="P76" s="26"/>
      <c r="Q76" s="25"/>
      <c r="R76" s="25"/>
      <c r="S76" s="26">
        <f t="shared" si="44"/>
        <v>0</v>
      </c>
      <c r="T76" s="26"/>
      <c r="U76" s="25"/>
      <c r="V76" s="25"/>
      <c r="W76" s="26">
        <f t="shared" si="45"/>
        <v>0</v>
      </c>
      <c r="X76" s="26"/>
      <c r="Y76" s="25"/>
      <c r="Z76" s="25"/>
      <c r="AA76" s="26">
        <f t="shared" si="46"/>
        <v>0</v>
      </c>
      <c r="AB76" s="26"/>
      <c r="AC76" s="25"/>
      <c r="AD76" s="25"/>
      <c r="AE76" s="26">
        <f t="shared" si="47"/>
        <v>0</v>
      </c>
      <c r="AF76" s="26"/>
      <c r="AG76" s="25"/>
      <c r="AH76" s="25"/>
      <c r="AI76" s="26">
        <f t="shared" si="48"/>
        <v>0</v>
      </c>
      <c r="AJ76" s="26"/>
      <c r="AK76" s="25"/>
      <c r="AL76" s="25"/>
      <c r="AM76" s="26">
        <f t="shared" si="40"/>
        <v>0</v>
      </c>
      <c r="AN76" s="26"/>
      <c r="AO76" s="25"/>
      <c r="AP76" s="25"/>
      <c r="AQ76" s="26">
        <f t="shared" si="49"/>
        <v>0</v>
      </c>
      <c r="AR76" s="33" t="e">
        <f t="shared" si="54"/>
        <v>#DIV/0!</v>
      </c>
      <c r="AS76" s="25"/>
      <c r="AT76" s="25"/>
      <c r="AU76" s="26">
        <f t="shared" si="50"/>
        <v>0</v>
      </c>
      <c r="AV76" s="14"/>
      <c r="AW76" s="27"/>
      <c r="AX76" s="27"/>
      <c r="AY76" s="27">
        <f t="shared" si="51"/>
        <v>0</v>
      </c>
      <c r="AZ76" s="27"/>
      <c r="BA76" s="27"/>
      <c r="BB76" s="27"/>
      <c r="BC76" s="27">
        <f t="shared" si="52"/>
        <v>0</v>
      </c>
      <c r="BD76" s="27"/>
      <c r="BE76" s="27"/>
      <c r="BF76" s="27"/>
      <c r="BG76" s="27">
        <f t="shared" si="53"/>
        <v>0</v>
      </c>
      <c r="BH76" s="34" t="e">
        <f t="shared" si="55"/>
        <v>#DIV/0!</v>
      </c>
    </row>
    <row r="77" spans="1:60" ht="12.75" hidden="1" customHeight="1">
      <c r="A77" s="16"/>
      <c r="B77" s="17"/>
      <c r="C77" s="16" t="s">
        <v>106</v>
      </c>
      <c r="D77" s="23">
        <v>0</v>
      </c>
      <c r="E77" s="18">
        <f t="shared" si="20"/>
        <v>0</v>
      </c>
      <c r="F77" s="18">
        <f t="shared" si="20"/>
        <v>0</v>
      </c>
      <c r="G77" s="24">
        <f t="shared" si="41"/>
        <v>0</v>
      </c>
      <c r="H77" s="24" t="e">
        <f t="shared" si="56"/>
        <v>#DIV/0!</v>
      </c>
      <c r="I77" s="25"/>
      <c r="J77" s="25"/>
      <c r="K77" s="26">
        <f t="shared" si="42"/>
        <v>0</v>
      </c>
      <c r="L77" s="26"/>
      <c r="M77" s="25"/>
      <c r="N77" s="25"/>
      <c r="O77" s="26">
        <f t="shared" si="43"/>
        <v>0</v>
      </c>
      <c r="P77" s="26"/>
      <c r="Q77" s="25"/>
      <c r="R77" s="25"/>
      <c r="S77" s="26">
        <f t="shared" si="44"/>
        <v>0</v>
      </c>
      <c r="T77" s="26"/>
      <c r="U77" s="25"/>
      <c r="V77" s="25"/>
      <c r="W77" s="26">
        <f t="shared" si="45"/>
        <v>0</v>
      </c>
      <c r="X77" s="26"/>
      <c r="Y77" s="25"/>
      <c r="Z77" s="25"/>
      <c r="AA77" s="26">
        <f t="shared" si="46"/>
        <v>0</v>
      </c>
      <c r="AB77" s="26"/>
      <c r="AC77" s="25"/>
      <c r="AD77" s="25"/>
      <c r="AE77" s="26">
        <f t="shared" si="47"/>
        <v>0</v>
      </c>
      <c r="AF77" s="26"/>
      <c r="AG77" s="25"/>
      <c r="AH77" s="25"/>
      <c r="AI77" s="26">
        <f t="shared" si="48"/>
        <v>0</v>
      </c>
      <c r="AJ77" s="26"/>
      <c r="AK77" s="25"/>
      <c r="AL77" s="25"/>
      <c r="AM77" s="26">
        <f t="shared" si="40"/>
        <v>0</v>
      </c>
      <c r="AN77" s="26"/>
      <c r="AO77" s="25"/>
      <c r="AP77" s="25"/>
      <c r="AQ77" s="26">
        <f t="shared" si="49"/>
        <v>0</v>
      </c>
      <c r="AR77" s="33" t="e">
        <f t="shared" si="54"/>
        <v>#DIV/0!</v>
      </c>
      <c r="AS77" s="25"/>
      <c r="AT77" s="25"/>
      <c r="AU77" s="26">
        <f t="shared" si="50"/>
        <v>0</v>
      </c>
      <c r="AV77" s="14"/>
      <c r="AW77" s="27"/>
      <c r="AX77" s="27"/>
      <c r="AY77" s="27">
        <f t="shared" si="51"/>
        <v>0</v>
      </c>
      <c r="AZ77" s="27"/>
      <c r="BA77" s="27"/>
      <c r="BB77" s="27"/>
      <c r="BC77" s="27">
        <f t="shared" si="52"/>
        <v>0</v>
      </c>
      <c r="BD77" s="27"/>
      <c r="BE77" s="27"/>
      <c r="BF77" s="27"/>
      <c r="BG77" s="27">
        <f t="shared" si="53"/>
        <v>0</v>
      </c>
      <c r="BH77" s="34" t="e">
        <f t="shared" si="55"/>
        <v>#DIV/0!</v>
      </c>
    </row>
    <row r="78" spans="1:60" ht="12.75" hidden="1" customHeight="1">
      <c r="A78" s="16"/>
      <c r="B78" s="17"/>
      <c r="C78" s="16" t="s">
        <v>107</v>
      </c>
      <c r="D78" s="23">
        <v>0</v>
      </c>
      <c r="E78" s="18">
        <f t="shared" si="20"/>
        <v>0</v>
      </c>
      <c r="F78" s="18">
        <f t="shared" si="20"/>
        <v>0</v>
      </c>
      <c r="G78" s="24">
        <f t="shared" si="41"/>
        <v>0</v>
      </c>
      <c r="H78" s="24" t="e">
        <f t="shared" si="56"/>
        <v>#DIV/0!</v>
      </c>
      <c r="I78" s="25"/>
      <c r="J78" s="25"/>
      <c r="K78" s="26">
        <f t="shared" si="42"/>
        <v>0</v>
      </c>
      <c r="L78" s="26"/>
      <c r="M78" s="25"/>
      <c r="N78" s="25"/>
      <c r="O78" s="26">
        <f t="shared" si="43"/>
        <v>0</v>
      </c>
      <c r="P78" s="26"/>
      <c r="Q78" s="25"/>
      <c r="R78" s="25"/>
      <c r="S78" s="26">
        <f t="shared" si="44"/>
        <v>0</v>
      </c>
      <c r="T78" s="26"/>
      <c r="U78" s="25"/>
      <c r="V78" s="25"/>
      <c r="W78" s="26">
        <f t="shared" si="45"/>
        <v>0</v>
      </c>
      <c r="X78" s="26"/>
      <c r="Y78" s="25"/>
      <c r="Z78" s="25"/>
      <c r="AA78" s="26">
        <f t="shared" si="46"/>
        <v>0</v>
      </c>
      <c r="AB78" s="26"/>
      <c r="AC78" s="25"/>
      <c r="AD78" s="25"/>
      <c r="AE78" s="26">
        <f t="shared" si="47"/>
        <v>0</v>
      </c>
      <c r="AF78" s="26"/>
      <c r="AG78" s="25"/>
      <c r="AH78" s="25"/>
      <c r="AI78" s="26">
        <f t="shared" si="48"/>
        <v>0</v>
      </c>
      <c r="AJ78" s="26"/>
      <c r="AK78" s="25"/>
      <c r="AL78" s="25"/>
      <c r="AM78" s="26">
        <f t="shared" si="40"/>
        <v>0</v>
      </c>
      <c r="AN78" s="26"/>
      <c r="AO78" s="25"/>
      <c r="AP78" s="25"/>
      <c r="AQ78" s="26">
        <f t="shared" si="49"/>
        <v>0</v>
      </c>
      <c r="AR78" s="33" t="e">
        <f t="shared" si="54"/>
        <v>#DIV/0!</v>
      </c>
      <c r="AS78" s="25"/>
      <c r="AT78" s="25"/>
      <c r="AU78" s="26">
        <f t="shared" si="50"/>
        <v>0</v>
      </c>
      <c r="AV78" s="14"/>
      <c r="AW78" s="27"/>
      <c r="AX78" s="27"/>
      <c r="AY78" s="27">
        <f t="shared" si="51"/>
        <v>0</v>
      </c>
      <c r="AZ78" s="27"/>
      <c r="BA78" s="27"/>
      <c r="BB78" s="27"/>
      <c r="BC78" s="27">
        <f t="shared" si="52"/>
        <v>0</v>
      </c>
      <c r="BD78" s="27"/>
      <c r="BE78" s="27"/>
      <c r="BF78" s="27"/>
      <c r="BG78" s="27">
        <f t="shared" si="53"/>
        <v>0</v>
      </c>
      <c r="BH78" s="34" t="e">
        <f t="shared" si="55"/>
        <v>#DIV/0!</v>
      </c>
    </row>
    <row r="79" spans="1:60" s="15" customFormat="1">
      <c r="A79" s="7" t="s">
        <v>108</v>
      </c>
      <c r="B79" s="7"/>
      <c r="C79" s="8" t="s">
        <v>109</v>
      </c>
      <c r="D79" s="37">
        <f>SUM(D80:D88)</f>
        <v>181.601</v>
      </c>
      <c r="E79" s="10">
        <f t="shared" si="20"/>
        <v>4536.7597999999998</v>
      </c>
      <c r="F79" s="10">
        <f t="shared" si="20"/>
        <v>0</v>
      </c>
      <c r="G79" s="44">
        <f t="shared" si="41"/>
        <v>-4536.7597999999998</v>
      </c>
      <c r="H79" s="31">
        <f t="shared" si="56"/>
        <v>0</v>
      </c>
      <c r="I79" s="32">
        <f>SUM(I80:I88)</f>
        <v>1397.2349999999999</v>
      </c>
      <c r="J79" s="32">
        <f>SUM(J80:J88)</f>
        <v>0</v>
      </c>
      <c r="K79" s="26">
        <f t="shared" si="42"/>
        <v>-1397.2349999999999</v>
      </c>
      <c r="L79" s="32">
        <f t="shared" ref="L79:L80" si="57">J79/I79</f>
        <v>0</v>
      </c>
      <c r="M79" s="32">
        <f>SUM(M80:M88)</f>
        <v>0</v>
      </c>
      <c r="N79" s="32">
        <f>SUM(N80:N88)</f>
        <v>0</v>
      </c>
      <c r="O79" s="33">
        <f t="shared" si="43"/>
        <v>0</v>
      </c>
      <c r="P79" s="33">
        <v>0</v>
      </c>
      <c r="Q79" s="32">
        <f>SUM(Q80:Q88)</f>
        <v>0</v>
      </c>
      <c r="R79" s="32">
        <f>SUM(R80:R88)</f>
        <v>0</v>
      </c>
      <c r="S79" s="33">
        <f t="shared" si="44"/>
        <v>0</v>
      </c>
      <c r="T79" s="33">
        <v>0</v>
      </c>
      <c r="U79" s="32">
        <f>SUM(U80:U88)</f>
        <v>0</v>
      </c>
      <c r="V79" s="32">
        <f>SUM(V80:V88)</f>
        <v>0</v>
      </c>
      <c r="W79" s="33">
        <f t="shared" si="45"/>
        <v>0</v>
      </c>
      <c r="X79" s="33"/>
      <c r="Y79" s="32">
        <f>SUM(Y80:Y88)</f>
        <v>0</v>
      </c>
      <c r="Z79" s="32">
        <f>SUM(Z80:Z88)</f>
        <v>0</v>
      </c>
      <c r="AA79" s="33">
        <f t="shared" si="46"/>
        <v>0</v>
      </c>
      <c r="AB79" s="33"/>
      <c r="AC79" s="32">
        <f>SUM(AC80:AC88)</f>
        <v>13.439</v>
      </c>
      <c r="AD79" s="32">
        <f>SUM(AD80:AD88)</f>
        <v>0</v>
      </c>
      <c r="AE79" s="33">
        <f t="shared" si="47"/>
        <v>-13.439</v>
      </c>
      <c r="AF79" s="33"/>
      <c r="AG79" s="32">
        <f>SUM(AG80:AG88)</f>
        <v>0</v>
      </c>
      <c r="AH79" s="32">
        <f>SUM(AH80:AH88)</f>
        <v>0</v>
      </c>
      <c r="AI79" s="33">
        <f t="shared" si="48"/>
        <v>0</v>
      </c>
      <c r="AJ79" s="33">
        <v>0</v>
      </c>
      <c r="AK79" s="32">
        <f>SUM(AK80:AK88)</f>
        <v>0</v>
      </c>
      <c r="AL79" s="32">
        <f>SUM(AL80:AL88)</f>
        <v>0</v>
      </c>
      <c r="AM79" s="33">
        <f t="shared" si="40"/>
        <v>0</v>
      </c>
      <c r="AN79" s="33">
        <v>0</v>
      </c>
      <c r="AO79" s="32">
        <f>SUM(AO80:AO88)</f>
        <v>0</v>
      </c>
      <c r="AP79" s="32">
        <f>SUM(AP80:AP88)</f>
        <v>0</v>
      </c>
      <c r="AQ79" s="33">
        <f t="shared" si="49"/>
        <v>0</v>
      </c>
      <c r="AR79" s="33"/>
      <c r="AS79" s="32">
        <f>SUM(AS80:AS88)</f>
        <v>0</v>
      </c>
      <c r="AT79" s="32">
        <f>SUM(AT80:AT88)</f>
        <v>0</v>
      </c>
      <c r="AU79" s="33">
        <f t="shared" si="50"/>
        <v>0</v>
      </c>
      <c r="AV79" s="14"/>
      <c r="AW79" s="10">
        <f>SUM(AW80:AW88)</f>
        <v>0</v>
      </c>
      <c r="AX79" s="10">
        <f>SUM(AX80:AX88)</f>
        <v>0</v>
      </c>
      <c r="AY79" s="34">
        <f t="shared" si="51"/>
        <v>0</v>
      </c>
      <c r="AZ79" s="34"/>
      <c r="BA79" s="10">
        <f>SUM(BA80:BA88)</f>
        <v>0</v>
      </c>
      <c r="BB79" s="10">
        <f>SUM(BB80:BB88)</f>
        <v>0</v>
      </c>
      <c r="BC79" s="34">
        <f t="shared" si="52"/>
        <v>0</v>
      </c>
      <c r="BD79" s="34"/>
      <c r="BE79" s="10">
        <f>SUM(BE80:BE88)</f>
        <v>3126.0858000000003</v>
      </c>
      <c r="BF79" s="10">
        <f>SUM(BF80:BF88)</f>
        <v>0</v>
      </c>
      <c r="BG79" s="34">
        <f t="shared" si="53"/>
        <v>-3126.0858000000003</v>
      </c>
      <c r="BH79" s="34">
        <f>BF79/BE79</f>
        <v>0</v>
      </c>
    </row>
    <row r="80" spans="1:60" ht="12.75" hidden="1" customHeight="1">
      <c r="A80" s="16"/>
      <c r="B80" s="17"/>
      <c r="C80" s="16" t="s">
        <v>110</v>
      </c>
      <c r="D80" s="23"/>
      <c r="E80" s="18">
        <f t="shared" si="20"/>
        <v>0</v>
      </c>
      <c r="F80" s="18">
        <f t="shared" si="20"/>
        <v>0</v>
      </c>
      <c r="G80" s="24">
        <f t="shared" si="41"/>
        <v>0</v>
      </c>
      <c r="H80" s="24">
        <v>0</v>
      </c>
      <c r="I80" s="25"/>
      <c r="J80" s="25"/>
      <c r="K80" s="26">
        <f t="shared" si="42"/>
        <v>0</v>
      </c>
      <c r="L80" s="32" t="e">
        <f t="shared" si="57"/>
        <v>#DIV/0!</v>
      </c>
      <c r="M80" s="25"/>
      <c r="N80" s="25"/>
      <c r="O80" s="26">
        <f t="shared" si="43"/>
        <v>0</v>
      </c>
      <c r="P80" s="33" t="e">
        <f>N80/M80</f>
        <v>#DIV/0!</v>
      </c>
      <c r="Q80" s="25"/>
      <c r="R80" s="25"/>
      <c r="S80" s="26">
        <f t="shared" si="44"/>
        <v>0</v>
      </c>
      <c r="T80" s="26"/>
      <c r="U80" s="25"/>
      <c r="V80" s="25"/>
      <c r="W80" s="26">
        <f t="shared" si="45"/>
        <v>0</v>
      </c>
      <c r="X80" s="26"/>
      <c r="Y80" s="25"/>
      <c r="Z80" s="25"/>
      <c r="AA80" s="26">
        <f t="shared" si="46"/>
        <v>0</v>
      </c>
      <c r="AB80" s="26"/>
      <c r="AC80" s="25">
        <v>0</v>
      </c>
      <c r="AD80" s="25"/>
      <c r="AE80" s="26">
        <f t="shared" si="47"/>
        <v>0</v>
      </c>
      <c r="AF80" s="26"/>
      <c r="AG80" s="25"/>
      <c r="AH80" s="25"/>
      <c r="AI80" s="26">
        <f t="shared" si="48"/>
        <v>0</v>
      </c>
      <c r="AJ80" s="33" t="e">
        <f t="shared" ref="AJ80:AJ81" si="58">AH80/AG80</f>
        <v>#DIV/0!</v>
      </c>
      <c r="AK80" s="25"/>
      <c r="AL80" s="25"/>
      <c r="AM80" s="26">
        <f t="shared" si="40"/>
        <v>0</v>
      </c>
      <c r="AN80" s="26"/>
      <c r="AO80" s="25"/>
      <c r="AP80" s="25"/>
      <c r="AQ80" s="26">
        <f t="shared" si="49"/>
        <v>0</v>
      </c>
      <c r="AR80" s="33" t="e">
        <f t="shared" si="54"/>
        <v>#DIV/0!</v>
      </c>
      <c r="AS80" s="25"/>
      <c r="AT80" s="25"/>
      <c r="AU80" s="26">
        <f t="shared" si="50"/>
        <v>0</v>
      </c>
      <c r="AV80" s="14"/>
      <c r="AW80" s="27"/>
      <c r="AX80" s="27"/>
      <c r="AY80" s="27">
        <f t="shared" si="51"/>
        <v>0</v>
      </c>
      <c r="AZ80" s="27"/>
      <c r="BA80" s="27"/>
      <c r="BB80" s="27"/>
      <c r="BC80" s="27">
        <f t="shared" si="52"/>
        <v>0</v>
      </c>
      <c r="BD80" s="27"/>
      <c r="BE80" s="27"/>
      <c r="BF80" s="27"/>
      <c r="BG80" s="27">
        <f t="shared" si="53"/>
        <v>0</v>
      </c>
      <c r="BH80" s="34" t="e">
        <f t="shared" ref="BH80:BH142" si="59">BF80/BE80</f>
        <v>#DIV/0!</v>
      </c>
    </row>
    <row r="81" spans="1:60" hidden="1">
      <c r="A81" s="16"/>
      <c r="B81" s="17"/>
      <c r="C81" s="16" t="s">
        <v>111</v>
      </c>
      <c r="D81" s="45"/>
      <c r="E81" s="18">
        <f t="shared" si="20"/>
        <v>0</v>
      </c>
      <c r="F81" s="18">
        <f t="shared" si="20"/>
        <v>0</v>
      </c>
      <c r="G81" s="24">
        <f t="shared" si="41"/>
        <v>0</v>
      </c>
      <c r="H81" s="24">
        <v>0</v>
      </c>
      <c r="I81" s="25"/>
      <c r="J81" s="25"/>
      <c r="K81" s="26">
        <f t="shared" si="42"/>
        <v>0</v>
      </c>
      <c r="L81" s="32"/>
      <c r="M81" s="25"/>
      <c r="N81" s="25"/>
      <c r="O81" s="26">
        <f t="shared" si="43"/>
        <v>0</v>
      </c>
      <c r="P81" s="33" t="e">
        <f>N81/M81</f>
        <v>#DIV/0!</v>
      </c>
      <c r="Q81" s="25"/>
      <c r="R81" s="25"/>
      <c r="S81" s="26">
        <f t="shared" si="44"/>
        <v>0</v>
      </c>
      <c r="T81" s="26"/>
      <c r="U81" s="25"/>
      <c r="V81" s="25"/>
      <c r="W81" s="26">
        <v>0</v>
      </c>
      <c r="X81" s="26"/>
      <c r="Y81" s="25"/>
      <c r="Z81" s="25"/>
      <c r="AA81" s="26"/>
      <c r="AB81" s="26"/>
      <c r="AC81" s="25"/>
      <c r="AD81" s="25"/>
      <c r="AE81" s="26">
        <f t="shared" si="47"/>
        <v>0</v>
      </c>
      <c r="AF81" s="26"/>
      <c r="AG81" s="25"/>
      <c r="AH81" s="25"/>
      <c r="AI81" s="26">
        <v>0</v>
      </c>
      <c r="AJ81" s="33" t="e">
        <f t="shared" si="58"/>
        <v>#DIV/0!</v>
      </c>
      <c r="AK81" s="25"/>
      <c r="AL81" s="25"/>
      <c r="AM81" s="26">
        <f t="shared" si="40"/>
        <v>0</v>
      </c>
      <c r="AN81" s="26"/>
      <c r="AO81" s="25"/>
      <c r="AP81" s="25"/>
      <c r="AQ81" s="26">
        <f t="shared" si="49"/>
        <v>0</v>
      </c>
      <c r="AR81" s="33"/>
      <c r="AS81" s="25"/>
      <c r="AT81" s="25"/>
      <c r="AU81" s="26">
        <v>0</v>
      </c>
      <c r="AV81" s="14"/>
      <c r="AW81" s="27"/>
      <c r="AX81" s="27"/>
      <c r="AY81" s="27">
        <v>0</v>
      </c>
      <c r="AZ81" s="27"/>
      <c r="BA81" s="27"/>
      <c r="BB81" s="27"/>
      <c r="BC81" s="27">
        <v>0</v>
      </c>
      <c r="BD81" s="27"/>
      <c r="BE81" s="27"/>
      <c r="BF81" s="27"/>
      <c r="BG81" s="27">
        <v>0</v>
      </c>
      <c r="BH81" s="34" t="e">
        <f t="shared" si="59"/>
        <v>#DIV/0!</v>
      </c>
    </row>
    <row r="82" spans="1:60">
      <c r="A82" s="16"/>
      <c r="B82" s="46" t="s">
        <v>112</v>
      </c>
      <c r="C82" s="16" t="s">
        <v>113</v>
      </c>
      <c r="D82" s="25">
        <v>0</v>
      </c>
      <c r="E82" s="18">
        <f t="shared" si="20"/>
        <v>13.439</v>
      </c>
      <c r="F82" s="18">
        <f t="shared" si="20"/>
        <v>0</v>
      </c>
      <c r="G82" s="24">
        <f t="shared" si="41"/>
        <v>-13.439</v>
      </c>
      <c r="H82" s="24">
        <v>0</v>
      </c>
      <c r="I82" s="47"/>
      <c r="J82" s="47"/>
      <c r="K82" s="26">
        <f t="shared" si="42"/>
        <v>0</v>
      </c>
      <c r="L82" s="32">
        <v>0</v>
      </c>
      <c r="M82" s="47"/>
      <c r="N82" s="47"/>
      <c r="O82" s="26">
        <f t="shared" si="43"/>
        <v>0</v>
      </c>
      <c r="P82" s="33">
        <v>0</v>
      </c>
      <c r="Q82" s="47"/>
      <c r="R82" s="47"/>
      <c r="S82" s="26">
        <f t="shared" si="44"/>
        <v>0</v>
      </c>
      <c r="T82" s="26">
        <v>0</v>
      </c>
      <c r="U82" s="25"/>
      <c r="V82" s="25"/>
      <c r="W82" s="26">
        <f>V82-U82</f>
        <v>0</v>
      </c>
      <c r="X82" s="26"/>
      <c r="Y82" s="25"/>
      <c r="Z82" s="25"/>
      <c r="AA82" s="26">
        <f t="shared" ref="AA82:AA88" si="60">Z82-Y82</f>
        <v>0</v>
      </c>
      <c r="AB82" s="26"/>
      <c r="AC82" s="25">
        <v>13.439</v>
      </c>
      <c r="AD82" s="25"/>
      <c r="AE82" s="26">
        <f t="shared" si="47"/>
        <v>-13.439</v>
      </c>
      <c r="AF82" s="26"/>
      <c r="AG82" s="25"/>
      <c r="AH82" s="25"/>
      <c r="AI82" s="26">
        <f>AH82-AG82</f>
        <v>0</v>
      </c>
      <c r="AJ82" s="33"/>
      <c r="AK82" s="25"/>
      <c r="AL82" s="25"/>
      <c r="AM82" s="26">
        <f t="shared" si="40"/>
        <v>0</v>
      </c>
      <c r="AN82" s="26"/>
      <c r="AO82" s="48"/>
      <c r="AP82" s="48"/>
      <c r="AQ82" s="26">
        <f t="shared" si="49"/>
        <v>0</v>
      </c>
      <c r="AR82" s="33"/>
      <c r="AS82" s="25"/>
      <c r="AT82" s="25"/>
      <c r="AU82" s="26">
        <f>AT82-AS82</f>
        <v>0</v>
      </c>
      <c r="AV82" s="14"/>
      <c r="AW82" s="27"/>
      <c r="AX82" s="27"/>
      <c r="AY82" s="27">
        <f>AX82-AW82</f>
        <v>0</v>
      </c>
      <c r="AZ82" s="27"/>
      <c r="BA82" s="27"/>
      <c r="BB82" s="27"/>
      <c r="BC82" s="27">
        <f>BB82-BA82</f>
        <v>0</v>
      </c>
      <c r="BD82" s="27"/>
      <c r="BE82" s="27"/>
      <c r="BF82" s="27"/>
      <c r="BG82" s="27">
        <f>BF82-BE82</f>
        <v>0</v>
      </c>
      <c r="BH82" s="34">
        <v>0</v>
      </c>
    </row>
    <row r="83" spans="1:60" ht="12.75" hidden="1" customHeight="1">
      <c r="A83" s="16"/>
      <c r="B83" s="17">
        <v>1701036423</v>
      </c>
      <c r="C83" s="28" t="s">
        <v>114</v>
      </c>
      <c r="D83" s="25">
        <v>6.0000000000000001E-3</v>
      </c>
      <c r="E83" s="18">
        <f t="shared" si="20"/>
        <v>0</v>
      </c>
      <c r="F83" s="18">
        <f t="shared" si="20"/>
        <v>0</v>
      </c>
      <c r="G83" s="49">
        <f t="shared" si="41"/>
        <v>0</v>
      </c>
      <c r="H83" s="24" t="e">
        <f t="shared" si="56"/>
        <v>#DIV/0!</v>
      </c>
      <c r="I83" s="25"/>
      <c r="J83" s="18"/>
      <c r="K83" s="26">
        <f t="shared" si="42"/>
        <v>0</v>
      </c>
      <c r="L83" s="32">
        <v>0</v>
      </c>
      <c r="M83" s="25"/>
      <c r="N83" s="25"/>
      <c r="O83" s="26"/>
      <c r="P83" s="26"/>
      <c r="Q83" s="25"/>
      <c r="R83" s="25"/>
      <c r="S83" s="26"/>
      <c r="T83" s="26" t="e">
        <f>R83/Q83</f>
        <v>#DIV/0!</v>
      </c>
      <c r="U83" s="25"/>
      <c r="V83" s="25"/>
      <c r="W83" s="26"/>
      <c r="X83" s="26"/>
      <c r="Y83" s="25"/>
      <c r="Z83" s="25"/>
      <c r="AA83" s="26">
        <f t="shared" si="60"/>
        <v>0</v>
      </c>
      <c r="AB83" s="26"/>
      <c r="AC83" s="25">
        <v>0</v>
      </c>
      <c r="AD83" s="25"/>
      <c r="AE83" s="26"/>
      <c r="AF83" s="26"/>
      <c r="AG83" s="25"/>
      <c r="AH83" s="25"/>
      <c r="AI83" s="26"/>
      <c r="AJ83" s="33"/>
      <c r="AK83" s="25"/>
      <c r="AL83" s="25"/>
      <c r="AM83" s="26">
        <f t="shared" si="40"/>
        <v>0</v>
      </c>
      <c r="AN83" s="26"/>
      <c r="AO83" s="25"/>
      <c r="AP83" s="25"/>
      <c r="AQ83" s="26"/>
      <c r="AR83" s="33"/>
      <c r="AS83" s="25"/>
      <c r="AT83" s="25"/>
      <c r="AU83" s="26"/>
      <c r="AV83" s="14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34" t="e">
        <f t="shared" si="59"/>
        <v>#DIV/0!</v>
      </c>
    </row>
    <row r="84" spans="1:60">
      <c r="A84" s="16"/>
      <c r="B84" s="17">
        <v>1718000922</v>
      </c>
      <c r="C84" s="28" t="s">
        <v>115</v>
      </c>
      <c r="D84" s="25">
        <v>10.871</v>
      </c>
      <c r="E84" s="18">
        <f t="shared" si="20"/>
        <v>0</v>
      </c>
      <c r="F84" s="18">
        <f t="shared" si="20"/>
        <v>0</v>
      </c>
      <c r="G84" s="24">
        <f t="shared" si="41"/>
        <v>0</v>
      </c>
      <c r="H84" s="24">
        <v>0</v>
      </c>
      <c r="I84" s="25"/>
      <c r="J84" s="25"/>
      <c r="K84" s="26">
        <f t="shared" si="42"/>
        <v>0</v>
      </c>
      <c r="L84" s="32"/>
      <c r="M84" s="25"/>
      <c r="N84" s="25"/>
      <c r="O84" s="26">
        <f>N84-M84</f>
        <v>0</v>
      </c>
      <c r="P84" s="26"/>
      <c r="Q84" s="25"/>
      <c r="R84" s="25"/>
      <c r="S84" s="26">
        <f>R84-Q84</f>
        <v>0</v>
      </c>
      <c r="T84" s="26"/>
      <c r="U84" s="25"/>
      <c r="V84" s="25"/>
      <c r="W84" s="26">
        <f>V84-U84</f>
        <v>0</v>
      </c>
      <c r="X84" s="26"/>
      <c r="Y84" s="25"/>
      <c r="Z84" s="25"/>
      <c r="AA84" s="26">
        <f t="shared" si="60"/>
        <v>0</v>
      </c>
      <c r="AB84" s="26"/>
      <c r="AC84" s="25"/>
      <c r="AD84" s="25"/>
      <c r="AE84" s="26">
        <f>AD84-AC84</f>
        <v>0</v>
      </c>
      <c r="AF84" s="26"/>
      <c r="AG84" s="47"/>
      <c r="AH84" s="50"/>
      <c r="AI84" s="26">
        <f>AH84-AG84</f>
        <v>0</v>
      </c>
      <c r="AJ84" s="33"/>
      <c r="AK84" s="25"/>
      <c r="AL84" s="25"/>
      <c r="AM84" s="26">
        <f t="shared" si="40"/>
        <v>0</v>
      </c>
      <c r="AN84" s="26"/>
      <c r="AO84" s="25"/>
      <c r="AP84" s="25"/>
      <c r="AQ84" s="26">
        <f>AP84-AO84</f>
        <v>0</v>
      </c>
      <c r="AR84" s="26"/>
      <c r="AS84" s="25"/>
      <c r="AT84" s="25"/>
      <c r="AU84" s="26">
        <f>AT84-AS84</f>
        <v>0</v>
      </c>
      <c r="AV84" s="14"/>
      <c r="AW84" s="27"/>
      <c r="AX84" s="27"/>
      <c r="AY84" s="27">
        <f>AX84-AW84</f>
        <v>0</v>
      </c>
      <c r="AZ84" s="27"/>
      <c r="BA84" s="27"/>
      <c r="BB84" s="27"/>
      <c r="BC84" s="27">
        <f>BB84-BA84</f>
        <v>0</v>
      </c>
      <c r="BD84" s="27"/>
      <c r="BE84" s="27"/>
      <c r="BF84" s="27"/>
      <c r="BG84" s="27">
        <f>BF84-BE84</f>
        <v>0</v>
      </c>
      <c r="BH84" s="34">
        <v>0</v>
      </c>
    </row>
    <row r="85" spans="1:60">
      <c r="A85" s="16"/>
      <c r="B85" s="17">
        <v>1718002454</v>
      </c>
      <c r="C85" s="28" t="s">
        <v>116</v>
      </c>
      <c r="D85" s="25">
        <v>168</v>
      </c>
      <c r="E85" s="18">
        <f t="shared" si="20"/>
        <v>0</v>
      </c>
      <c r="F85" s="18">
        <f t="shared" si="20"/>
        <v>0</v>
      </c>
      <c r="G85" s="24"/>
      <c r="H85" s="24"/>
      <c r="I85" s="25"/>
      <c r="J85" s="25"/>
      <c r="K85" s="26"/>
      <c r="L85" s="32"/>
      <c r="M85" s="25"/>
      <c r="N85" s="25"/>
      <c r="O85" s="26"/>
      <c r="P85" s="26"/>
      <c r="Q85" s="25"/>
      <c r="R85" s="25"/>
      <c r="S85" s="26"/>
      <c r="T85" s="26"/>
      <c r="U85" s="25"/>
      <c r="V85" s="25"/>
      <c r="W85" s="26"/>
      <c r="X85" s="26"/>
      <c r="Y85" s="25"/>
      <c r="Z85" s="25"/>
      <c r="AA85" s="26"/>
      <c r="AB85" s="26"/>
      <c r="AC85" s="25"/>
      <c r="AD85" s="25"/>
      <c r="AE85" s="26"/>
      <c r="AF85" s="26"/>
      <c r="AG85" s="47"/>
      <c r="AH85" s="50"/>
      <c r="AI85" s="26"/>
      <c r="AJ85" s="33"/>
      <c r="AK85" s="25"/>
      <c r="AL85" s="25"/>
      <c r="AM85" s="26"/>
      <c r="AN85" s="26"/>
      <c r="AO85" s="25"/>
      <c r="AP85" s="25"/>
      <c r="AQ85" s="26"/>
      <c r="AR85" s="26"/>
      <c r="AS85" s="25"/>
      <c r="AT85" s="25"/>
      <c r="AU85" s="26"/>
      <c r="AV85" s="14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34">
        <v>0</v>
      </c>
    </row>
    <row r="86" spans="1:60" ht="27.75" customHeight="1">
      <c r="A86" s="51"/>
      <c r="B86" s="51">
        <v>1701055472</v>
      </c>
      <c r="C86" s="28" t="s">
        <v>117</v>
      </c>
      <c r="D86" s="25">
        <v>0.107</v>
      </c>
      <c r="E86" s="18">
        <f t="shared" si="20"/>
        <v>269.31</v>
      </c>
      <c r="F86" s="18">
        <f t="shared" si="20"/>
        <v>0</v>
      </c>
      <c r="G86" s="24">
        <f t="shared" si="41"/>
        <v>-269.31</v>
      </c>
      <c r="H86" s="24">
        <f>F86/E86</f>
        <v>0</v>
      </c>
      <c r="I86" s="18">
        <v>269.31</v>
      </c>
      <c r="J86" s="18"/>
      <c r="K86" s="26">
        <f>J86-I86</f>
        <v>-269.31</v>
      </c>
      <c r="L86" s="26"/>
      <c r="M86" s="25"/>
      <c r="N86" s="25"/>
      <c r="O86" s="26"/>
      <c r="P86" s="26"/>
      <c r="Q86" s="25"/>
      <c r="R86" s="25"/>
      <c r="S86" s="26"/>
      <c r="T86" s="26"/>
      <c r="U86" s="25"/>
      <c r="V86" s="25"/>
      <c r="W86" s="26"/>
      <c r="X86" s="26"/>
      <c r="Y86" s="25"/>
      <c r="Z86" s="25"/>
      <c r="AA86" s="26">
        <f t="shared" si="60"/>
        <v>0</v>
      </c>
      <c r="AB86" s="26"/>
      <c r="AC86" s="25"/>
      <c r="AD86" s="25"/>
      <c r="AE86" s="26"/>
      <c r="AF86" s="26"/>
      <c r="AG86" s="25"/>
      <c r="AH86" s="25"/>
      <c r="AI86" s="26"/>
      <c r="AJ86" s="33"/>
      <c r="AK86" s="25"/>
      <c r="AL86" s="25"/>
      <c r="AM86" s="26">
        <f>AL86-AK86</f>
        <v>0</v>
      </c>
      <c r="AN86" s="26"/>
      <c r="AO86" s="25"/>
      <c r="AP86" s="25"/>
      <c r="AQ86" s="26"/>
      <c r="AR86" s="26"/>
      <c r="AS86" s="25"/>
      <c r="AT86" s="25"/>
      <c r="AU86" s="26"/>
      <c r="AV86" s="14"/>
      <c r="AW86" s="18"/>
      <c r="AX86" s="18"/>
      <c r="AY86" s="27">
        <f>AX86-AW86</f>
        <v>0</v>
      </c>
      <c r="AZ86" s="27"/>
      <c r="BA86" s="18"/>
      <c r="BB86" s="18"/>
      <c r="BC86" s="27">
        <f>BB86-BA86</f>
        <v>0</v>
      </c>
      <c r="BD86" s="27"/>
      <c r="BE86" s="18"/>
      <c r="BF86" s="18"/>
      <c r="BG86" s="27">
        <f>BF86-BE86</f>
        <v>0</v>
      </c>
      <c r="BH86" s="34">
        <v>0</v>
      </c>
    </row>
    <row r="87" spans="1:60" hidden="1">
      <c r="A87" s="16"/>
      <c r="B87" s="17"/>
      <c r="C87" s="16" t="s">
        <v>118</v>
      </c>
      <c r="D87" s="25"/>
      <c r="E87" s="18">
        <f t="shared" si="20"/>
        <v>0</v>
      </c>
      <c r="F87" s="18">
        <f t="shared" si="20"/>
        <v>0</v>
      </c>
      <c r="G87" s="24">
        <f t="shared" si="41"/>
        <v>0</v>
      </c>
      <c r="H87" s="24">
        <v>0</v>
      </c>
      <c r="I87" s="18"/>
      <c r="J87" s="18"/>
      <c r="K87" s="26">
        <f>J87-I87</f>
        <v>0</v>
      </c>
      <c r="L87" s="32"/>
      <c r="M87" s="25"/>
      <c r="N87" s="25"/>
      <c r="O87" s="26">
        <f>N87-M87</f>
        <v>0</v>
      </c>
      <c r="P87" s="26"/>
      <c r="Q87" s="25"/>
      <c r="R87" s="25"/>
      <c r="S87" s="26">
        <f>R87-Q87</f>
        <v>0</v>
      </c>
      <c r="T87" s="26"/>
      <c r="U87" s="25"/>
      <c r="V87" s="25"/>
      <c r="W87" s="26">
        <f>V87-U87</f>
        <v>0</v>
      </c>
      <c r="X87" s="26"/>
      <c r="Y87" s="25"/>
      <c r="Z87" s="25"/>
      <c r="AA87" s="26">
        <f t="shared" si="60"/>
        <v>0</v>
      </c>
      <c r="AB87" s="26"/>
      <c r="AC87" s="25"/>
      <c r="AD87" s="25"/>
      <c r="AE87" s="26">
        <f>AD87-AC87</f>
        <v>0</v>
      </c>
      <c r="AF87" s="26"/>
      <c r="AG87" s="25"/>
      <c r="AH87" s="25"/>
      <c r="AI87" s="26">
        <f>AH87-AG87</f>
        <v>0</v>
      </c>
      <c r="AJ87" s="33"/>
      <c r="AK87" s="25"/>
      <c r="AL87" s="25"/>
      <c r="AM87" s="26">
        <f>AL87-AK87</f>
        <v>0</v>
      </c>
      <c r="AN87" s="26"/>
      <c r="AO87" s="25"/>
      <c r="AP87" s="25"/>
      <c r="AQ87" s="26">
        <f>AP87-AO87</f>
        <v>0</v>
      </c>
      <c r="AR87" s="26"/>
      <c r="AS87" s="25"/>
      <c r="AT87" s="25"/>
      <c r="AU87" s="26">
        <f>AT87-AS87</f>
        <v>0</v>
      </c>
      <c r="AV87" s="14"/>
      <c r="AW87" s="27"/>
      <c r="AX87" s="27"/>
      <c r="AY87" s="27">
        <f>AX87-AW87</f>
        <v>0</v>
      </c>
      <c r="AZ87" s="27"/>
      <c r="BA87" s="27"/>
      <c r="BB87" s="27"/>
      <c r="BC87" s="27">
        <f>BB87-BA87</f>
        <v>0</v>
      </c>
      <c r="BD87" s="27"/>
      <c r="BE87" s="27"/>
      <c r="BF87" s="27"/>
      <c r="BG87" s="27">
        <f>BF87-BE87</f>
        <v>0</v>
      </c>
      <c r="BH87" s="34" t="e">
        <f t="shared" si="59"/>
        <v>#DIV/0!</v>
      </c>
    </row>
    <row r="88" spans="1:60">
      <c r="A88" s="52"/>
      <c r="B88" s="53">
        <v>1718000658</v>
      </c>
      <c r="C88" s="52" t="s">
        <v>119</v>
      </c>
      <c r="D88" s="18">
        <v>2.617</v>
      </c>
      <c r="E88" s="18">
        <f t="shared" si="20"/>
        <v>4254.0108</v>
      </c>
      <c r="F88" s="18">
        <f t="shared" si="20"/>
        <v>0</v>
      </c>
      <c r="G88" s="49">
        <f t="shared" si="41"/>
        <v>-4254.0108</v>
      </c>
      <c r="H88" s="49">
        <f t="shared" si="56"/>
        <v>0</v>
      </c>
      <c r="I88" s="18">
        <v>1127.925</v>
      </c>
      <c r="J88" s="18"/>
      <c r="K88" s="27">
        <f t="shared" si="42"/>
        <v>-1127.925</v>
      </c>
      <c r="L88" s="10"/>
      <c r="M88" s="18"/>
      <c r="N88" s="18"/>
      <c r="O88" s="27">
        <f>N88-M88</f>
        <v>0</v>
      </c>
      <c r="P88" s="27"/>
      <c r="Q88" s="18"/>
      <c r="R88" s="18"/>
      <c r="S88" s="27">
        <f>R88-Q88</f>
        <v>0</v>
      </c>
      <c r="T88" s="27"/>
      <c r="U88" s="18"/>
      <c r="V88" s="18"/>
      <c r="W88" s="27">
        <f>V88-U88</f>
        <v>0</v>
      </c>
      <c r="X88" s="27"/>
      <c r="Y88" s="18"/>
      <c r="Z88" s="18"/>
      <c r="AA88" s="27">
        <f t="shared" si="60"/>
        <v>0</v>
      </c>
      <c r="AB88" s="27"/>
      <c r="AC88" s="18"/>
      <c r="AD88" s="18"/>
      <c r="AE88" s="27">
        <f>AD88-AC88</f>
        <v>0</v>
      </c>
      <c r="AF88" s="27"/>
      <c r="AG88" s="18"/>
      <c r="AH88" s="18"/>
      <c r="AI88" s="27">
        <f>AH88-AG88</f>
        <v>0</v>
      </c>
      <c r="AJ88" s="34"/>
      <c r="AK88" s="18"/>
      <c r="AL88" s="18"/>
      <c r="AM88" s="27">
        <f t="shared" si="40"/>
        <v>0</v>
      </c>
      <c r="AN88" s="27"/>
      <c r="AO88" s="18"/>
      <c r="AP88" s="18"/>
      <c r="AQ88" s="27">
        <f>AP88-AO88</f>
        <v>0</v>
      </c>
      <c r="AR88" s="27"/>
      <c r="AS88" s="18"/>
      <c r="AT88" s="18"/>
      <c r="AU88" s="27">
        <f>AT88-AS88</f>
        <v>0</v>
      </c>
      <c r="AV88" s="14"/>
      <c r="AW88" s="27"/>
      <c r="AX88" s="27"/>
      <c r="AY88" s="27">
        <f>AX88-AW88</f>
        <v>0</v>
      </c>
      <c r="AZ88" s="27"/>
      <c r="BA88" s="27"/>
      <c r="BB88" s="27"/>
      <c r="BC88" s="27">
        <f>BB88-BA88</f>
        <v>0</v>
      </c>
      <c r="BD88" s="27"/>
      <c r="BE88" s="27">
        <f>2287.06345+562.52395+276.4984</f>
        <v>3126.0858000000003</v>
      </c>
      <c r="BF88" s="27"/>
      <c r="BG88" s="27">
        <f>BF88-BE88</f>
        <v>-3126.0858000000003</v>
      </c>
      <c r="BH88" s="34">
        <f t="shared" si="59"/>
        <v>0</v>
      </c>
    </row>
    <row r="89" spans="1:60" s="15" customFormat="1" ht="27" customHeight="1">
      <c r="A89" s="7" t="s">
        <v>120</v>
      </c>
      <c r="B89" s="7"/>
      <c r="C89" s="8" t="s">
        <v>121</v>
      </c>
      <c r="D89" s="32">
        <v>2858</v>
      </c>
      <c r="E89" s="10">
        <f t="shared" si="20"/>
        <v>3949.3773300000003</v>
      </c>
      <c r="F89" s="10">
        <f t="shared" si="20"/>
        <v>583.92631000000006</v>
      </c>
      <c r="G89" s="24">
        <f t="shared" si="41"/>
        <v>-3365.4510200000004</v>
      </c>
      <c r="H89" s="38">
        <f>F89/E89</f>
        <v>0.1478527527781196</v>
      </c>
      <c r="I89" s="32">
        <f>SUM(I91:I140)</f>
        <v>882.42915000000005</v>
      </c>
      <c r="J89" s="32">
        <f>SUM(J91:J140)</f>
        <v>0</v>
      </c>
      <c r="K89" s="32">
        <f>SUM(K91:K140)</f>
        <v>-882.42915000000005</v>
      </c>
      <c r="L89" s="32">
        <f>J89/I89</f>
        <v>0</v>
      </c>
      <c r="M89" s="32">
        <f>SUM(M91:M140)</f>
        <v>1.0309999999999999</v>
      </c>
      <c r="N89" s="32">
        <f>SUM(N91:N140)</f>
        <v>0</v>
      </c>
      <c r="O89" s="32">
        <f t="shared" ref="O89:AI89" si="61">SUM(O91:O140)</f>
        <v>-1.0309999999999999</v>
      </c>
      <c r="P89" s="32">
        <f>N89/M89</f>
        <v>0</v>
      </c>
      <c r="Q89" s="32">
        <f>SUM(Q91:Q140)</f>
        <v>68.786090000000002</v>
      </c>
      <c r="R89" s="32">
        <f>SUM(R91:R140)</f>
        <v>0</v>
      </c>
      <c r="S89" s="32">
        <f t="shared" si="61"/>
        <v>-68.786090000000002</v>
      </c>
      <c r="T89" s="32">
        <v>0</v>
      </c>
      <c r="U89" s="32">
        <f>SUM(U91:U140)</f>
        <v>0</v>
      </c>
      <c r="V89" s="32">
        <f t="shared" si="61"/>
        <v>0</v>
      </c>
      <c r="W89" s="32">
        <f t="shared" si="61"/>
        <v>0</v>
      </c>
      <c r="X89" s="32">
        <v>0</v>
      </c>
      <c r="Y89" s="32">
        <f>SUM(Y91:Y140)</f>
        <v>20.9</v>
      </c>
      <c r="Z89" s="32">
        <f>SUM(Z91:Z140)</f>
        <v>0</v>
      </c>
      <c r="AA89" s="32">
        <f t="shared" si="61"/>
        <v>0</v>
      </c>
      <c r="AB89" s="32">
        <f>Z89/Y89</f>
        <v>0</v>
      </c>
      <c r="AC89" s="32">
        <f>SUM(AC91:AC140)</f>
        <v>0</v>
      </c>
      <c r="AD89" s="32">
        <f>SUM(AD91:AD140)</f>
        <v>0</v>
      </c>
      <c r="AE89" s="32">
        <f t="shared" si="61"/>
        <v>0</v>
      </c>
      <c r="AF89" s="32"/>
      <c r="AG89" s="32">
        <f>SUM(AG91:AG140)</f>
        <v>0</v>
      </c>
      <c r="AH89" s="32">
        <f>SUM(AH91:AH140)</f>
        <v>0</v>
      </c>
      <c r="AI89" s="32">
        <f t="shared" si="61"/>
        <v>0</v>
      </c>
      <c r="AJ89" s="32">
        <v>0</v>
      </c>
      <c r="AK89" s="32">
        <f>SUM(AK92:AK140)</f>
        <v>10.65626</v>
      </c>
      <c r="AL89" s="32">
        <f>SUM(AL91:AL140)</f>
        <v>38.567369999999997</v>
      </c>
      <c r="AM89" s="26">
        <f t="shared" si="40"/>
        <v>27.911109999999997</v>
      </c>
      <c r="AN89" s="33">
        <f>AL89/AK89</f>
        <v>3.6192219409060962</v>
      </c>
      <c r="AO89" s="32">
        <f>SUM(AO91:AO140)</f>
        <v>9.9139999999999997</v>
      </c>
      <c r="AP89" s="32">
        <f>SUM(AP91:AP140)</f>
        <v>0</v>
      </c>
      <c r="AQ89" s="32">
        <f t="shared" ref="AQ89:AY89" si="62">SUM(AQ91:AQ140)</f>
        <v>-0.08</v>
      </c>
      <c r="AR89" s="27">
        <f t="shared" ref="AR89:AR92" si="63">AP89/AO89</f>
        <v>0</v>
      </c>
      <c r="AS89" s="32">
        <f t="shared" si="62"/>
        <v>0</v>
      </c>
      <c r="AT89" s="32">
        <f>SUM(AT91:AT140)</f>
        <v>0</v>
      </c>
      <c r="AU89" s="32">
        <f t="shared" si="62"/>
        <v>0</v>
      </c>
      <c r="AV89" s="14"/>
      <c r="AW89" s="10">
        <f t="shared" si="62"/>
        <v>0</v>
      </c>
      <c r="AX89" s="10">
        <f t="shared" si="62"/>
        <v>0</v>
      </c>
      <c r="AY89" s="10">
        <f t="shared" si="62"/>
        <v>0</v>
      </c>
      <c r="AZ89" s="10"/>
      <c r="BA89" s="10">
        <f t="shared" ref="BA89:BC89" si="64">SUM(BA91:BA140)</f>
        <v>0</v>
      </c>
      <c r="BB89" s="10">
        <f t="shared" si="64"/>
        <v>254.60463999999999</v>
      </c>
      <c r="BC89" s="10">
        <f t="shared" si="64"/>
        <v>254.60463999999999</v>
      </c>
      <c r="BD89" s="10"/>
      <c r="BE89" s="10">
        <f t="shared" ref="BE89:BF89" si="65">SUM(BE91:BE140)</f>
        <v>2955.6608300000003</v>
      </c>
      <c r="BF89" s="10">
        <f t="shared" si="65"/>
        <v>290.7543</v>
      </c>
      <c r="BG89" s="27">
        <f>BF89-BE89</f>
        <v>-2664.9065300000002</v>
      </c>
      <c r="BH89" s="34">
        <f t="shared" si="59"/>
        <v>9.8372011107918628E-2</v>
      </c>
    </row>
    <row r="90" spans="1:60" ht="12.75" hidden="1" customHeight="1">
      <c r="A90" s="51"/>
      <c r="B90" s="51"/>
      <c r="C90" s="28" t="s">
        <v>122</v>
      </c>
      <c r="D90" s="29"/>
      <c r="E90" s="18">
        <f t="shared" ref="E90:F105" si="66">I90+M90+Q90+U90+Y90+AC90+AG90+AO90+AS90+AW90+BA90+AK90+BE90</f>
        <v>0</v>
      </c>
      <c r="F90" s="18">
        <f t="shared" si="66"/>
        <v>0</v>
      </c>
      <c r="G90" s="24">
        <f t="shared" si="41"/>
        <v>0</v>
      </c>
      <c r="H90" s="24" t="e">
        <f t="shared" si="56"/>
        <v>#DIV/0!</v>
      </c>
      <c r="I90" s="25"/>
      <c r="J90" s="25"/>
      <c r="K90" s="26">
        <f>J90-I90</f>
        <v>0</v>
      </c>
      <c r="L90" s="32" t="e">
        <f t="shared" ref="L90:L92" si="67">J90/I90</f>
        <v>#DIV/0!</v>
      </c>
      <c r="M90" s="25"/>
      <c r="N90" s="25"/>
      <c r="O90" s="26"/>
      <c r="P90" s="26"/>
      <c r="Q90" s="25"/>
      <c r="R90" s="25"/>
      <c r="S90" s="26"/>
      <c r="T90" s="26"/>
      <c r="U90" s="25"/>
      <c r="V90" s="25"/>
      <c r="W90" s="26"/>
      <c r="X90" s="26"/>
      <c r="Y90" s="25"/>
      <c r="Z90" s="25"/>
      <c r="AA90" s="26">
        <f>Z90-Y90</f>
        <v>0</v>
      </c>
      <c r="AB90" s="26"/>
      <c r="AC90" s="25"/>
      <c r="AD90" s="25"/>
      <c r="AE90" s="26"/>
      <c r="AF90" s="26"/>
      <c r="AG90" s="25"/>
      <c r="AH90" s="25"/>
      <c r="AI90" s="26"/>
      <c r="AJ90" s="26"/>
      <c r="AK90" s="25"/>
      <c r="AL90" s="25"/>
      <c r="AM90" s="26">
        <f t="shared" si="40"/>
        <v>0</v>
      </c>
      <c r="AN90" s="26"/>
      <c r="AO90" s="25"/>
      <c r="AP90" s="18"/>
      <c r="AQ90" s="27"/>
      <c r="AR90" s="27" t="e">
        <f t="shared" si="63"/>
        <v>#DIV/0!</v>
      </c>
      <c r="AS90" s="18"/>
      <c r="AT90" s="18"/>
      <c r="AU90" s="26"/>
      <c r="AV90" s="14" t="e">
        <f t="shared" ref="AV90" si="68">AT90/AS90</f>
        <v>#DIV/0!</v>
      </c>
      <c r="AW90" s="18"/>
      <c r="AX90" s="18"/>
      <c r="AY90" s="27">
        <f>AX90-AW90</f>
        <v>0</v>
      </c>
      <c r="AZ90" s="27"/>
      <c r="BA90" s="18"/>
      <c r="BB90" s="18"/>
      <c r="BC90" s="27">
        <f>BB90-BA90</f>
        <v>0</v>
      </c>
      <c r="BD90" s="27"/>
      <c r="BE90" s="18"/>
      <c r="BF90" s="18"/>
      <c r="BG90" s="10">
        <f t="shared" ref="BG90" si="69">SUM(BG92:BG141)</f>
        <v>-18473.474710000002</v>
      </c>
      <c r="BH90" s="34" t="e">
        <f t="shared" si="59"/>
        <v>#DIV/0!</v>
      </c>
    </row>
    <row r="91" spans="1:60" ht="16.5" customHeight="1">
      <c r="A91" s="51"/>
      <c r="B91" s="43" t="s">
        <v>123</v>
      </c>
      <c r="C91" s="28" t="s">
        <v>124</v>
      </c>
      <c r="D91" s="25">
        <v>1.631</v>
      </c>
      <c r="E91" s="18">
        <f t="shared" si="66"/>
        <v>30.733999999999998</v>
      </c>
      <c r="F91" s="18">
        <f t="shared" si="66"/>
        <v>0</v>
      </c>
      <c r="G91" s="24">
        <f t="shared" si="41"/>
        <v>-30.733999999999998</v>
      </c>
      <c r="H91" s="24">
        <f t="shared" si="56"/>
        <v>0</v>
      </c>
      <c r="I91" s="25"/>
      <c r="J91" s="25"/>
      <c r="K91" s="26"/>
      <c r="L91" s="32">
        <v>0</v>
      </c>
      <c r="M91" s="25"/>
      <c r="N91" s="25"/>
      <c r="O91" s="26">
        <f t="shared" ref="O91:O131" si="70">N91-M91</f>
        <v>0</v>
      </c>
      <c r="P91" s="26"/>
      <c r="Q91" s="25"/>
      <c r="R91" s="25"/>
      <c r="S91" s="26">
        <f t="shared" ref="S91:S131" si="71">R91-Q91</f>
        <v>0</v>
      </c>
      <c r="T91" s="26"/>
      <c r="U91" s="25"/>
      <c r="V91" s="25"/>
      <c r="W91" s="26">
        <f t="shared" ref="W91:W131" si="72">V91-U91</f>
        <v>0</v>
      </c>
      <c r="X91" s="26"/>
      <c r="Y91" s="18">
        <v>20.9</v>
      </c>
      <c r="Z91" s="18"/>
      <c r="AA91" s="26"/>
      <c r="AB91" s="26"/>
      <c r="AC91" s="25"/>
      <c r="AD91" s="25"/>
      <c r="AE91" s="26">
        <f t="shared" ref="AE91:AE143" si="73">AD91-AC91</f>
        <v>0</v>
      </c>
      <c r="AF91" s="26"/>
      <c r="AG91" s="25"/>
      <c r="AH91" s="25"/>
      <c r="AI91" s="26"/>
      <c r="AJ91" s="26"/>
      <c r="AK91" s="25"/>
      <c r="AL91" s="25"/>
      <c r="AM91" s="26"/>
      <c r="AN91" s="26"/>
      <c r="AO91" s="18">
        <v>9.8339999999999996</v>
      </c>
      <c r="AP91" s="18"/>
      <c r="AQ91" s="27"/>
      <c r="AR91" s="27"/>
      <c r="AS91" s="18"/>
      <c r="AT91" s="18"/>
      <c r="AU91" s="26"/>
      <c r="AV91" s="14"/>
      <c r="AW91" s="18"/>
      <c r="AX91" s="18"/>
      <c r="AY91" s="27"/>
      <c r="AZ91" s="27"/>
      <c r="BA91" s="18"/>
      <c r="BB91" s="18"/>
      <c r="BC91" s="27"/>
      <c r="BD91" s="27"/>
      <c r="BE91" s="18"/>
      <c r="BF91" s="18"/>
      <c r="BG91" s="27">
        <f>BF91-BE91</f>
        <v>0</v>
      </c>
      <c r="BH91" s="34">
        <v>0</v>
      </c>
    </row>
    <row r="92" spans="1:60" ht="12.75" hidden="1" customHeight="1">
      <c r="A92" s="16"/>
      <c r="B92" s="17"/>
      <c r="C92" s="16" t="s">
        <v>125</v>
      </c>
      <c r="D92" s="25">
        <v>0</v>
      </c>
      <c r="E92" s="18">
        <f t="shared" si="66"/>
        <v>0</v>
      </c>
      <c r="F92" s="18">
        <f t="shared" si="66"/>
        <v>0</v>
      </c>
      <c r="G92" s="24">
        <f t="shared" si="41"/>
        <v>0</v>
      </c>
      <c r="H92" s="24">
        <v>0</v>
      </c>
      <c r="I92" s="25"/>
      <c r="J92" s="25"/>
      <c r="K92" s="26">
        <f t="shared" ref="K92:K143" si="74">J92-I92</f>
        <v>0</v>
      </c>
      <c r="L92" s="32" t="e">
        <f t="shared" si="67"/>
        <v>#DIV/0!</v>
      </c>
      <c r="M92" s="25"/>
      <c r="N92" s="25"/>
      <c r="O92" s="26">
        <f t="shared" si="70"/>
        <v>0</v>
      </c>
      <c r="P92" s="26"/>
      <c r="Q92" s="25"/>
      <c r="R92" s="25"/>
      <c r="S92" s="26">
        <f t="shared" si="71"/>
        <v>0</v>
      </c>
      <c r="T92" s="26"/>
      <c r="U92" s="25"/>
      <c r="V92" s="25"/>
      <c r="W92" s="26">
        <f t="shared" si="72"/>
        <v>0</v>
      </c>
      <c r="X92" s="26"/>
      <c r="Y92" s="25"/>
      <c r="Z92" s="25"/>
      <c r="AA92" s="26">
        <f t="shared" ref="AA92:AA131" si="75">Z92-Y92</f>
        <v>0</v>
      </c>
      <c r="AB92" s="26"/>
      <c r="AC92" s="25"/>
      <c r="AD92" s="25"/>
      <c r="AE92" s="26">
        <f t="shared" si="73"/>
        <v>0</v>
      </c>
      <c r="AF92" s="26"/>
      <c r="AG92" s="25"/>
      <c r="AH92" s="25"/>
      <c r="AI92" s="26">
        <f t="shared" ref="AI92:AI143" si="76">AH92-AG92</f>
        <v>0</v>
      </c>
      <c r="AJ92" s="26"/>
      <c r="AK92" s="25"/>
      <c r="AL92" s="25"/>
      <c r="AM92" s="26">
        <f t="shared" ref="AM92:AM143" si="77">AL92-AK92</f>
        <v>0</v>
      </c>
      <c r="AN92" s="26"/>
      <c r="AO92" s="25"/>
      <c r="AP92" s="18"/>
      <c r="AQ92" s="27">
        <f t="shared" ref="AQ92:AQ144" si="78">AP92-AO92</f>
        <v>0</v>
      </c>
      <c r="AR92" s="27" t="e">
        <f t="shared" si="63"/>
        <v>#DIV/0!</v>
      </c>
      <c r="AS92" s="18"/>
      <c r="AT92" s="18"/>
      <c r="AU92" s="26">
        <f t="shared" ref="AU92:AU144" si="79">AT92-AS92</f>
        <v>0</v>
      </c>
      <c r="AV92" s="14"/>
      <c r="AW92" s="27"/>
      <c r="AX92" s="27"/>
      <c r="AY92" s="27">
        <f>AX92-AW92</f>
        <v>0</v>
      </c>
      <c r="AZ92" s="27"/>
      <c r="BA92" s="27"/>
      <c r="BB92" s="27"/>
      <c r="BC92" s="27">
        <f>BB92-BA92</f>
        <v>0</v>
      </c>
      <c r="BD92" s="27"/>
      <c r="BE92" s="27"/>
      <c r="BF92" s="27"/>
      <c r="BG92" s="10">
        <f t="shared" ref="BG92" si="80">SUM(BG94:BG143)</f>
        <v>-10846.581340000001</v>
      </c>
      <c r="BH92" s="34" t="e">
        <f t="shared" si="59"/>
        <v>#DIV/0!</v>
      </c>
    </row>
    <row r="93" spans="1:60" ht="12.75" customHeight="1">
      <c r="A93" s="16"/>
      <c r="B93" s="17">
        <v>1718002126</v>
      </c>
      <c r="C93" s="16" t="s">
        <v>126</v>
      </c>
      <c r="D93" s="25">
        <v>2.6709999999999998</v>
      </c>
      <c r="E93" s="18">
        <f t="shared" si="66"/>
        <v>10.532080000000001</v>
      </c>
      <c r="F93" s="18">
        <f t="shared" si="66"/>
        <v>0</v>
      </c>
      <c r="G93" s="24">
        <f t="shared" si="41"/>
        <v>-10.532080000000001</v>
      </c>
      <c r="H93" s="24">
        <f t="shared" si="56"/>
        <v>0</v>
      </c>
      <c r="I93" s="25"/>
      <c r="J93" s="18"/>
      <c r="K93" s="26">
        <f t="shared" si="74"/>
        <v>0</v>
      </c>
      <c r="L93" s="32">
        <v>0</v>
      </c>
      <c r="M93" s="25"/>
      <c r="N93" s="18"/>
      <c r="O93" s="26">
        <f t="shared" si="70"/>
        <v>0</v>
      </c>
      <c r="P93" s="26">
        <v>0</v>
      </c>
      <c r="Q93" s="25">
        <v>10.532080000000001</v>
      </c>
      <c r="R93" s="25"/>
      <c r="S93" s="26">
        <f t="shared" si="71"/>
        <v>-10.532080000000001</v>
      </c>
      <c r="T93" s="26"/>
      <c r="U93" s="25"/>
      <c r="V93" s="25"/>
      <c r="W93" s="26">
        <f t="shared" si="72"/>
        <v>0</v>
      </c>
      <c r="X93" s="26"/>
      <c r="Y93" s="25"/>
      <c r="Z93" s="25"/>
      <c r="AA93" s="26">
        <f t="shared" si="75"/>
        <v>0</v>
      </c>
      <c r="AB93" s="26"/>
      <c r="AC93" s="25"/>
      <c r="AD93" s="25"/>
      <c r="AE93" s="26">
        <f t="shared" si="73"/>
        <v>0</v>
      </c>
      <c r="AF93" s="26"/>
      <c r="AG93" s="25"/>
      <c r="AH93" s="25"/>
      <c r="AI93" s="26">
        <f>AH93-AG93</f>
        <v>0</v>
      </c>
      <c r="AJ93" s="26"/>
      <c r="AK93" s="25"/>
      <c r="AL93" s="25"/>
      <c r="AM93" s="26">
        <f t="shared" si="77"/>
        <v>0</v>
      </c>
      <c r="AN93" s="26"/>
      <c r="AO93" s="48"/>
      <c r="AP93" s="54"/>
      <c r="AQ93" s="27">
        <f t="shared" si="78"/>
        <v>0</v>
      </c>
      <c r="AR93" s="27"/>
      <c r="AS93" s="18"/>
      <c r="AT93" s="18"/>
      <c r="AU93" s="26">
        <f t="shared" si="79"/>
        <v>0</v>
      </c>
      <c r="AV93" s="14"/>
      <c r="AW93" s="27"/>
      <c r="AX93" s="27"/>
      <c r="AY93" s="27">
        <v>0</v>
      </c>
      <c r="AZ93" s="27"/>
      <c r="BA93" s="27"/>
      <c r="BB93" s="27"/>
      <c r="BC93" s="27">
        <v>0</v>
      </c>
      <c r="BD93" s="27"/>
      <c r="BE93" s="27"/>
      <c r="BF93" s="27"/>
      <c r="BG93" s="27">
        <f>BF93-BE93</f>
        <v>0</v>
      </c>
      <c r="BH93" s="34">
        <v>0</v>
      </c>
    </row>
    <row r="94" spans="1:60" ht="12.75" customHeight="1">
      <c r="A94" s="16"/>
      <c r="B94" s="17">
        <v>1718002246</v>
      </c>
      <c r="C94" s="16" t="s">
        <v>127</v>
      </c>
      <c r="D94" s="25">
        <v>766.3</v>
      </c>
      <c r="E94" s="18">
        <f t="shared" si="66"/>
        <v>58.531010000000002</v>
      </c>
      <c r="F94" s="18">
        <f t="shared" si="66"/>
        <v>0</v>
      </c>
      <c r="G94" s="24">
        <f t="shared" si="41"/>
        <v>-58.531010000000002</v>
      </c>
      <c r="H94" s="24">
        <f t="shared" si="56"/>
        <v>0</v>
      </c>
      <c r="I94" s="18"/>
      <c r="J94" s="18"/>
      <c r="K94" s="26">
        <f t="shared" si="74"/>
        <v>0</v>
      </c>
      <c r="L94" s="32">
        <v>0</v>
      </c>
      <c r="M94" s="55">
        <v>0.27700000000000002</v>
      </c>
      <c r="N94" s="55"/>
      <c r="O94" s="26">
        <f t="shared" si="70"/>
        <v>-0.27700000000000002</v>
      </c>
      <c r="P94" s="26"/>
      <c r="Q94" s="18">
        <v>58.254010000000001</v>
      </c>
      <c r="R94" s="18"/>
      <c r="S94" s="26">
        <f t="shared" si="71"/>
        <v>-58.254010000000001</v>
      </c>
      <c r="T94" s="26"/>
      <c r="U94" s="25"/>
      <c r="V94" s="25"/>
      <c r="W94" s="26">
        <f t="shared" si="72"/>
        <v>0</v>
      </c>
      <c r="X94" s="26"/>
      <c r="Y94" s="25"/>
      <c r="Z94" s="25"/>
      <c r="AA94" s="26">
        <f t="shared" si="75"/>
        <v>0</v>
      </c>
      <c r="AB94" s="26"/>
      <c r="AC94" s="25"/>
      <c r="AD94" s="25"/>
      <c r="AE94" s="26">
        <f t="shared" si="73"/>
        <v>0</v>
      </c>
      <c r="AF94" s="26"/>
      <c r="AG94" s="25"/>
      <c r="AH94" s="25"/>
      <c r="AI94" s="26">
        <f t="shared" si="76"/>
        <v>0</v>
      </c>
      <c r="AJ94" s="26"/>
      <c r="AK94" s="25"/>
      <c r="AL94" s="25"/>
      <c r="AM94" s="26">
        <f t="shared" si="77"/>
        <v>0</v>
      </c>
      <c r="AN94" s="26"/>
      <c r="AO94" s="25"/>
      <c r="AP94" s="18"/>
      <c r="AQ94" s="27">
        <f t="shared" si="78"/>
        <v>0</v>
      </c>
      <c r="AR94" s="27"/>
      <c r="AS94" s="18"/>
      <c r="AT94" s="18"/>
      <c r="AU94" s="26">
        <f t="shared" si="79"/>
        <v>0</v>
      </c>
      <c r="AV94" s="14"/>
      <c r="AW94" s="27"/>
      <c r="AX94" s="27"/>
      <c r="AY94" s="27">
        <v>0</v>
      </c>
      <c r="AZ94" s="27"/>
      <c r="BA94" s="27"/>
      <c r="BB94" s="27"/>
      <c r="BC94" s="27">
        <v>0</v>
      </c>
      <c r="BD94" s="27"/>
      <c r="BE94" s="27"/>
      <c r="BF94" s="27"/>
      <c r="BG94" s="27">
        <f t="shared" ref="BG94:BG124" si="81">BF94-BE94</f>
        <v>0</v>
      </c>
      <c r="BH94" s="34">
        <v>0</v>
      </c>
    </row>
    <row r="95" spans="1:60">
      <c r="A95" s="16"/>
      <c r="B95" s="51">
        <v>5406306334</v>
      </c>
      <c r="C95" s="16" t="s">
        <v>128</v>
      </c>
      <c r="D95" s="25">
        <v>0.48899999999999999</v>
      </c>
      <c r="E95" s="18">
        <f t="shared" si="66"/>
        <v>0</v>
      </c>
      <c r="F95" s="18">
        <f t="shared" si="66"/>
        <v>0</v>
      </c>
      <c r="G95" s="24">
        <f t="shared" si="41"/>
        <v>0</v>
      </c>
      <c r="H95" s="24">
        <v>0</v>
      </c>
      <c r="I95" s="25"/>
      <c r="J95" s="18"/>
      <c r="K95" s="26">
        <f t="shared" si="74"/>
        <v>0</v>
      </c>
      <c r="L95" s="32">
        <v>0</v>
      </c>
      <c r="M95" s="25"/>
      <c r="N95" s="25"/>
      <c r="O95" s="26">
        <f t="shared" si="70"/>
        <v>0</v>
      </c>
      <c r="P95" s="26"/>
      <c r="Q95" s="25"/>
      <c r="R95" s="25"/>
      <c r="S95" s="26">
        <f t="shared" si="71"/>
        <v>0</v>
      </c>
      <c r="T95" s="26"/>
      <c r="U95" s="25"/>
      <c r="V95" s="25"/>
      <c r="W95" s="26">
        <f t="shared" si="72"/>
        <v>0</v>
      </c>
      <c r="X95" s="26"/>
      <c r="Y95" s="25"/>
      <c r="Z95" s="25"/>
      <c r="AA95" s="26">
        <f t="shared" si="75"/>
        <v>0</v>
      </c>
      <c r="AB95" s="26"/>
      <c r="AC95" s="25"/>
      <c r="AD95" s="25"/>
      <c r="AE95" s="26">
        <f t="shared" si="73"/>
        <v>0</v>
      </c>
      <c r="AF95" s="26"/>
      <c r="AG95" s="25"/>
      <c r="AH95" s="25"/>
      <c r="AI95" s="26">
        <f t="shared" si="76"/>
        <v>0</v>
      </c>
      <c r="AJ95" s="26"/>
      <c r="AK95" s="25"/>
      <c r="AL95" s="25"/>
      <c r="AM95" s="26">
        <f t="shared" si="77"/>
        <v>0</v>
      </c>
      <c r="AN95" s="26"/>
      <c r="AO95" s="48"/>
      <c r="AP95" s="54"/>
      <c r="AQ95" s="27">
        <f t="shared" si="78"/>
        <v>0</v>
      </c>
      <c r="AR95" s="27"/>
      <c r="AS95" s="18"/>
      <c r="AT95" s="18"/>
      <c r="AU95" s="26">
        <f t="shared" si="79"/>
        <v>0</v>
      </c>
      <c r="AV95" s="14"/>
      <c r="AW95" s="27"/>
      <c r="AX95" s="27"/>
      <c r="AY95" s="27">
        <v>0</v>
      </c>
      <c r="AZ95" s="27"/>
      <c r="BA95" s="27"/>
      <c r="BB95" s="27"/>
      <c r="BC95" s="27">
        <v>0</v>
      </c>
      <c r="BD95" s="27"/>
      <c r="BE95" s="27"/>
      <c r="BF95" s="27"/>
      <c r="BG95" s="27">
        <f t="shared" si="81"/>
        <v>0</v>
      </c>
      <c r="BH95" s="34">
        <v>0</v>
      </c>
    </row>
    <row r="96" spans="1:60" ht="12.75" hidden="1" customHeight="1">
      <c r="A96" s="16"/>
      <c r="B96" s="51"/>
      <c r="C96" s="16" t="s">
        <v>129</v>
      </c>
      <c r="D96" s="25">
        <v>0</v>
      </c>
      <c r="E96" s="18">
        <f t="shared" si="66"/>
        <v>0</v>
      </c>
      <c r="F96" s="18">
        <f t="shared" si="66"/>
        <v>0</v>
      </c>
      <c r="G96" s="24">
        <f t="shared" si="41"/>
        <v>0</v>
      </c>
      <c r="H96" s="24">
        <v>0</v>
      </c>
      <c r="I96" s="25"/>
      <c r="J96" s="18"/>
      <c r="K96" s="26">
        <f t="shared" si="74"/>
        <v>0</v>
      </c>
      <c r="L96" s="26"/>
      <c r="M96" s="25"/>
      <c r="N96" s="25"/>
      <c r="O96" s="26">
        <f t="shared" si="70"/>
        <v>0</v>
      </c>
      <c r="P96" s="26"/>
      <c r="Q96" s="25"/>
      <c r="R96" s="25"/>
      <c r="S96" s="26">
        <f t="shared" si="71"/>
        <v>0</v>
      </c>
      <c r="T96" s="26"/>
      <c r="U96" s="25"/>
      <c r="V96" s="25"/>
      <c r="W96" s="26">
        <f t="shared" si="72"/>
        <v>0</v>
      </c>
      <c r="X96" s="26"/>
      <c r="Y96" s="25"/>
      <c r="Z96" s="25"/>
      <c r="AA96" s="26">
        <f t="shared" si="75"/>
        <v>0</v>
      </c>
      <c r="AB96" s="26"/>
      <c r="AC96" s="25"/>
      <c r="AD96" s="25"/>
      <c r="AE96" s="26">
        <f t="shared" si="73"/>
        <v>0</v>
      </c>
      <c r="AF96" s="26"/>
      <c r="AG96" s="25"/>
      <c r="AH96" s="25"/>
      <c r="AI96" s="26">
        <f t="shared" si="76"/>
        <v>0</v>
      </c>
      <c r="AJ96" s="26"/>
      <c r="AK96" s="25"/>
      <c r="AL96" s="25"/>
      <c r="AM96" s="26">
        <f t="shared" si="77"/>
        <v>0</v>
      </c>
      <c r="AN96" s="26"/>
      <c r="AO96" s="25"/>
      <c r="AP96" s="18"/>
      <c r="AQ96" s="27">
        <f t="shared" si="78"/>
        <v>0</v>
      </c>
      <c r="AR96" s="27"/>
      <c r="AS96" s="18"/>
      <c r="AT96" s="18"/>
      <c r="AU96" s="26">
        <f t="shared" si="79"/>
        <v>0</v>
      </c>
      <c r="AV96" s="14"/>
      <c r="AW96" s="27"/>
      <c r="AX96" s="27"/>
      <c r="AY96" s="27">
        <v>0</v>
      </c>
      <c r="AZ96" s="27"/>
      <c r="BA96" s="27"/>
      <c r="BB96" s="27"/>
      <c r="BC96" s="27">
        <v>0</v>
      </c>
      <c r="BD96" s="27"/>
      <c r="BE96" s="27"/>
      <c r="BF96" s="27"/>
      <c r="BG96" s="27">
        <f t="shared" si="81"/>
        <v>0</v>
      </c>
      <c r="BH96" s="34" t="e">
        <f t="shared" si="59"/>
        <v>#DIV/0!</v>
      </c>
    </row>
    <row r="97" spans="1:60" ht="12.75" customHeight="1">
      <c r="A97" s="52"/>
      <c r="B97" s="56">
        <v>1718002510</v>
      </c>
      <c r="C97" s="52" t="s">
        <v>130</v>
      </c>
      <c r="D97" s="18">
        <v>41.110999999999997</v>
      </c>
      <c r="E97" s="18">
        <f t="shared" si="66"/>
        <v>3159.0432000000001</v>
      </c>
      <c r="F97" s="18">
        <f t="shared" si="66"/>
        <v>0</v>
      </c>
      <c r="G97" s="49">
        <f t="shared" si="41"/>
        <v>-3159.0432000000001</v>
      </c>
      <c r="H97" s="49">
        <f t="shared" si="56"/>
        <v>0</v>
      </c>
      <c r="I97" s="18">
        <v>878.90099999999995</v>
      </c>
      <c r="J97" s="18"/>
      <c r="K97" s="27">
        <f t="shared" si="74"/>
        <v>-878.90099999999995</v>
      </c>
      <c r="L97" s="27"/>
      <c r="M97" s="18">
        <v>0.3</v>
      </c>
      <c r="N97" s="18"/>
      <c r="O97" s="27">
        <f t="shared" si="70"/>
        <v>-0.3</v>
      </c>
      <c r="P97" s="27"/>
      <c r="Q97" s="18"/>
      <c r="R97" s="18"/>
      <c r="S97" s="27">
        <f t="shared" si="71"/>
        <v>0</v>
      </c>
      <c r="T97" s="27"/>
      <c r="U97" s="18"/>
      <c r="V97" s="18"/>
      <c r="W97" s="27">
        <f t="shared" si="72"/>
        <v>0</v>
      </c>
      <c r="X97" s="27"/>
      <c r="Y97" s="18"/>
      <c r="Z97" s="18"/>
      <c r="AA97" s="27">
        <f t="shared" si="75"/>
        <v>0</v>
      </c>
      <c r="AB97" s="27"/>
      <c r="AC97" s="18"/>
      <c r="AD97" s="18"/>
      <c r="AE97" s="27">
        <f t="shared" si="73"/>
        <v>0</v>
      </c>
      <c r="AF97" s="27"/>
      <c r="AG97" s="18"/>
      <c r="AH97" s="18"/>
      <c r="AI97" s="27">
        <f t="shared" si="76"/>
        <v>0</v>
      </c>
      <c r="AJ97" s="27"/>
      <c r="AK97" s="18"/>
      <c r="AL97" s="18"/>
      <c r="AM97" s="27">
        <f t="shared" si="77"/>
        <v>0</v>
      </c>
      <c r="AN97" s="27"/>
      <c r="AO97" s="18">
        <v>0.08</v>
      </c>
      <c r="AP97" s="18"/>
      <c r="AQ97" s="27">
        <f t="shared" si="78"/>
        <v>-0.08</v>
      </c>
      <c r="AR97" s="27"/>
      <c r="AS97" s="18"/>
      <c r="AT97" s="18"/>
      <c r="AU97" s="27">
        <f t="shared" si="79"/>
        <v>0</v>
      </c>
      <c r="AV97" s="14"/>
      <c r="AW97" s="27"/>
      <c r="AX97" s="27"/>
      <c r="AY97" s="27">
        <v>0</v>
      </c>
      <c r="AZ97" s="27"/>
      <c r="BA97" s="27"/>
      <c r="BB97" s="27"/>
      <c r="BC97" s="27">
        <v>0</v>
      </c>
      <c r="BD97" s="27"/>
      <c r="BE97" s="27">
        <f>34.2155+1822.95304+422.59366</f>
        <v>2279.7622000000001</v>
      </c>
      <c r="BF97" s="27"/>
      <c r="BG97" s="27">
        <f t="shared" si="81"/>
        <v>-2279.7622000000001</v>
      </c>
      <c r="BH97" s="34">
        <f t="shared" si="59"/>
        <v>0</v>
      </c>
    </row>
    <row r="98" spans="1:60" ht="12.75" hidden="1" customHeight="1">
      <c r="A98" s="16"/>
      <c r="B98" s="51"/>
      <c r="C98" s="16" t="s">
        <v>131</v>
      </c>
      <c r="D98" s="25">
        <v>0</v>
      </c>
      <c r="E98" s="18">
        <f t="shared" si="66"/>
        <v>0</v>
      </c>
      <c r="F98" s="18">
        <f t="shared" si="66"/>
        <v>0</v>
      </c>
      <c r="G98" s="24">
        <f t="shared" si="41"/>
        <v>0</v>
      </c>
      <c r="H98" s="24" t="e">
        <f t="shared" si="56"/>
        <v>#DIV/0!</v>
      </c>
      <c r="I98" s="25"/>
      <c r="J98" s="18"/>
      <c r="K98" s="26">
        <f t="shared" si="74"/>
        <v>0</v>
      </c>
      <c r="L98" s="26"/>
      <c r="M98" s="25"/>
      <c r="N98" s="25"/>
      <c r="O98" s="26">
        <f t="shared" si="70"/>
        <v>0</v>
      </c>
      <c r="P98" s="26" t="e">
        <f>N98/M98</f>
        <v>#DIV/0!</v>
      </c>
      <c r="Q98" s="25"/>
      <c r="R98" s="25"/>
      <c r="S98" s="26">
        <f t="shared" si="71"/>
        <v>0</v>
      </c>
      <c r="T98" s="26"/>
      <c r="U98" s="25"/>
      <c r="V98" s="25"/>
      <c r="W98" s="26">
        <f t="shared" si="72"/>
        <v>0</v>
      </c>
      <c r="X98" s="26"/>
      <c r="Y98" s="25"/>
      <c r="Z98" s="25"/>
      <c r="AA98" s="26">
        <f t="shared" si="75"/>
        <v>0</v>
      </c>
      <c r="AB98" s="26"/>
      <c r="AC98" s="25"/>
      <c r="AD98" s="25"/>
      <c r="AE98" s="26">
        <f t="shared" si="73"/>
        <v>0</v>
      </c>
      <c r="AF98" s="26"/>
      <c r="AG98" s="25"/>
      <c r="AH98" s="25"/>
      <c r="AI98" s="26">
        <f t="shared" si="76"/>
        <v>0</v>
      </c>
      <c r="AJ98" s="26"/>
      <c r="AK98" s="25"/>
      <c r="AL98" s="25"/>
      <c r="AM98" s="26">
        <f t="shared" si="77"/>
        <v>0</v>
      </c>
      <c r="AN98" s="26"/>
      <c r="AO98" s="25"/>
      <c r="AP98" s="18"/>
      <c r="AQ98" s="27">
        <f t="shared" si="78"/>
        <v>0</v>
      </c>
      <c r="AR98" s="27"/>
      <c r="AS98" s="18"/>
      <c r="AT98" s="18"/>
      <c r="AU98" s="26">
        <f t="shared" si="79"/>
        <v>0</v>
      </c>
      <c r="AV98" s="14"/>
      <c r="AW98" s="27"/>
      <c r="AX98" s="27"/>
      <c r="AY98" s="27">
        <v>0</v>
      </c>
      <c r="AZ98" s="27"/>
      <c r="BA98" s="27"/>
      <c r="BB98" s="27"/>
      <c r="BC98" s="27">
        <v>0</v>
      </c>
      <c r="BD98" s="27"/>
      <c r="BE98" s="27"/>
      <c r="BF98" s="27"/>
      <c r="BG98" s="27">
        <f t="shared" si="81"/>
        <v>0</v>
      </c>
      <c r="BH98" s="34" t="e">
        <f t="shared" si="59"/>
        <v>#DIV/0!</v>
      </c>
    </row>
    <row r="99" spans="1:60" ht="12.75" hidden="1" customHeight="1">
      <c r="A99" s="16"/>
      <c r="B99" s="51">
        <v>1701029232</v>
      </c>
      <c r="C99" s="16" t="s">
        <v>132</v>
      </c>
      <c r="D99" s="25">
        <v>0</v>
      </c>
      <c r="E99" s="18">
        <f t="shared" si="66"/>
        <v>0</v>
      </c>
      <c r="F99" s="18">
        <f t="shared" si="66"/>
        <v>0</v>
      </c>
      <c r="G99" s="49">
        <f t="shared" si="41"/>
        <v>0</v>
      </c>
      <c r="H99" s="24" t="e">
        <f t="shared" si="56"/>
        <v>#DIV/0!</v>
      </c>
      <c r="I99" s="25"/>
      <c r="J99" s="18"/>
      <c r="K99" s="26">
        <f t="shared" si="74"/>
        <v>0</v>
      </c>
      <c r="L99" s="26"/>
      <c r="M99" s="25"/>
      <c r="N99" s="25"/>
      <c r="O99" s="26">
        <f t="shared" si="70"/>
        <v>0</v>
      </c>
      <c r="P99" s="26" t="e">
        <f>N99/M99</f>
        <v>#DIV/0!</v>
      </c>
      <c r="Q99" s="25"/>
      <c r="R99" s="25"/>
      <c r="S99" s="26">
        <f t="shared" si="71"/>
        <v>0</v>
      </c>
      <c r="T99" s="26"/>
      <c r="U99" s="25"/>
      <c r="V99" s="25"/>
      <c r="W99" s="26">
        <f t="shared" si="72"/>
        <v>0</v>
      </c>
      <c r="X99" s="26"/>
      <c r="Y99" s="25"/>
      <c r="Z99" s="25"/>
      <c r="AA99" s="26">
        <f t="shared" si="75"/>
        <v>0</v>
      </c>
      <c r="AB99" s="26"/>
      <c r="AC99" s="25"/>
      <c r="AD99" s="25"/>
      <c r="AE99" s="26">
        <f t="shared" si="73"/>
        <v>0</v>
      </c>
      <c r="AF99" s="26"/>
      <c r="AG99" s="25"/>
      <c r="AH99" s="25"/>
      <c r="AI99" s="26">
        <f t="shared" si="76"/>
        <v>0</v>
      </c>
      <c r="AJ99" s="26"/>
      <c r="AK99" s="25"/>
      <c r="AL99" s="25"/>
      <c r="AM99" s="26">
        <f t="shared" si="77"/>
        <v>0</v>
      </c>
      <c r="AN99" s="26"/>
      <c r="AO99" s="25"/>
      <c r="AP99" s="18"/>
      <c r="AQ99" s="27">
        <f t="shared" si="78"/>
        <v>0</v>
      </c>
      <c r="AR99" s="27"/>
      <c r="AS99" s="18"/>
      <c r="AT99" s="18"/>
      <c r="AU99" s="26">
        <f t="shared" si="79"/>
        <v>0</v>
      </c>
      <c r="AV99" s="14"/>
      <c r="AW99" s="27"/>
      <c r="AX99" s="27"/>
      <c r="AY99" s="27">
        <v>0</v>
      </c>
      <c r="AZ99" s="27"/>
      <c r="BA99" s="27"/>
      <c r="BB99" s="27"/>
      <c r="BC99" s="27">
        <v>0</v>
      </c>
      <c r="BD99" s="27"/>
      <c r="BE99" s="27"/>
      <c r="BF99" s="27"/>
      <c r="BG99" s="27">
        <f t="shared" si="81"/>
        <v>0</v>
      </c>
      <c r="BH99" s="34" t="e">
        <f t="shared" si="59"/>
        <v>#DIV/0!</v>
      </c>
    </row>
    <row r="100" spans="1:60" hidden="1">
      <c r="A100" s="16"/>
      <c r="B100" s="51"/>
      <c r="C100" s="16" t="s">
        <v>133</v>
      </c>
      <c r="D100" s="25">
        <v>0</v>
      </c>
      <c r="E100" s="18">
        <f t="shared" si="66"/>
        <v>0</v>
      </c>
      <c r="F100" s="18">
        <f t="shared" si="66"/>
        <v>0</v>
      </c>
      <c r="G100" s="24">
        <f>F100-E100</f>
        <v>0</v>
      </c>
      <c r="H100" s="24">
        <v>0</v>
      </c>
      <c r="I100" s="25"/>
      <c r="J100" s="18"/>
      <c r="K100" s="26">
        <f>J100-I100</f>
        <v>0</v>
      </c>
      <c r="L100" s="26"/>
      <c r="M100" s="25"/>
      <c r="N100" s="25"/>
      <c r="O100" s="26">
        <f>N100-M100</f>
        <v>0</v>
      </c>
      <c r="P100" s="26">
        <v>0</v>
      </c>
      <c r="Q100" s="25"/>
      <c r="R100" s="25"/>
      <c r="S100" s="26">
        <f>R100-Q100</f>
        <v>0</v>
      </c>
      <c r="T100" s="26"/>
      <c r="U100" s="25"/>
      <c r="V100" s="25"/>
      <c r="W100" s="26">
        <f>V100-U100</f>
        <v>0</v>
      </c>
      <c r="X100" s="26"/>
      <c r="Y100" s="25"/>
      <c r="Z100" s="25"/>
      <c r="AA100" s="26">
        <f>Z100-Y100</f>
        <v>0</v>
      </c>
      <c r="AB100" s="26"/>
      <c r="AC100" s="25"/>
      <c r="AD100" s="25"/>
      <c r="AE100" s="26">
        <f>AD100-AC100</f>
        <v>0</v>
      </c>
      <c r="AF100" s="26"/>
      <c r="AG100" s="25"/>
      <c r="AH100" s="18"/>
      <c r="AI100" s="27">
        <f>AH100-AG100</f>
        <v>0</v>
      </c>
      <c r="AJ100" s="27"/>
      <c r="AK100" s="18"/>
      <c r="AL100" s="18"/>
      <c r="AM100" s="27">
        <f>AL100-AK100</f>
        <v>0</v>
      </c>
      <c r="AN100" s="27"/>
      <c r="AO100" s="25"/>
      <c r="AP100" s="25"/>
      <c r="AQ100" s="26">
        <f>AP100-AO100</f>
        <v>0</v>
      </c>
      <c r="AR100" s="26"/>
      <c r="AS100" s="25"/>
      <c r="AT100" s="25"/>
      <c r="AU100" s="26">
        <f>AT100-AS100</f>
        <v>0</v>
      </c>
      <c r="AV100" s="14"/>
      <c r="AW100" s="27"/>
      <c r="AX100" s="27"/>
      <c r="AY100" s="27">
        <v>0</v>
      </c>
      <c r="AZ100" s="27"/>
      <c r="BA100" s="27"/>
      <c r="BB100" s="27"/>
      <c r="BC100" s="27">
        <v>0</v>
      </c>
      <c r="BD100" s="27"/>
      <c r="BE100" s="27"/>
      <c r="BF100" s="27"/>
      <c r="BG100" s="27">
        <f t="shared" si="81"/>
        <v>0</v>
      </c>
      <c r="BH100" s="34" t="e">
        <f t="shared" si="59"/>
        <v>#DIV/0!</v>
      </c>
    </row>
    <row r="101" spans="1:60" hidden="1">
      <c r="A101" s="16"/>
      <c r="B101" s="51"/>
      <c r="C101" s="16" t="s">
        <v>134</v>
      </c>
      <c r="D101" s="25">
        <v>0</v>
      </c>
      <c r="E101" s="18">
        <f t="shared" si="66"/>
        <v>0</v>
      </c>
      <c r="F101" s="18">
        <f t="shared" si="66"/>
        <v>0</v>
      </c>
      <c r="G101" s="24">
        <f t="shared" si="41"/>
        <v>0</v>
      </c>
      <c r="H101" s="24" t="e">
        <f t="shared" si="56"/>
        <v>#DIV/0!</v>
      </c>
      <c r="I101" s="25"/>
      <c r="J101" s="18"/>
      <c r="K101" s="26">
        <f t="shared" si="74"/>
        <v>0</v>
      </c>
      <c r="L101" s="26"/>
      <c r="M101" s="25"/>
      <c r="N101" s="25"/>
      <c r="O101" s="26">
        <f t="shared" si="70"/>
        <v>0</v>
      </c>
      <c r="P101" s="26" t="e">
        <f>N101/M101</f>
        <v>#DIV/0!</v>
      </c>
      <c r="Q101" s="25"/>
      <c r="R101" s="25"/>
      <c r="S101" s="26">
        <f t="shared" si="71"/>
        <v>0</v>
      </c>
      <c r="T101" s="26"/>
      <c r="U101" s="25"/>
      <c r="V101" s="25"/>
      <c r="W101" s="26">
        <f t="shared" si="72"/>
        <v>0</v>
      </c>
      <c r="X101" s="26"/>
      <c r="Y101" s="25"/>
      <c r="Z101" s="25"/>
      <c r="AA101" s="26">
        <f t="shared" si="75"/>
        <v>0</v>
      </c>
      <c r="AB101" s="26"/>
      <c r="AC101" s="25"/>
      <c r="AD101" s="25"/>
      <c r="AE101" s="26">
        <f t="shared" si="73"/>
        <v>0</v>
      </c>
      <c r="AF101" s="26" t="e">
        <f>AD101/AC101</f>
        <v>#DIV/0!</v>
      </c>
      <c r="AG101" s="25"/>
      <c r="AH101" s="18"/>
      <c r="AI101" s="27">
        <f t="shared" si="76"/>
        <v>0</v>
      </c>
      <c r="AJ101" s="27"/>
      <c r="AK101" s="18"/>
      <c r="AL101" s="18"/>
      <c r="AM101" s="27">
        <f t="shared" si="77"/>
        <v>0</v>
      </c>
      <c r="AN101" s="27"/>
      <c r="AO101" s="25"/>
      <c r="AP101" s="25"/>
      <c r="AQ101" s="26">
        <f t="shared" si="78"/>
        <v>0</v>
      </c>
      <c r="AR101" s="26"/>
      <c r="AS101" s="25"/>
      <c r="AT101" s="25"/>
      <c r="AU101" s="26">
        <f t="shared" si="79"/>
        <v>0</v>
      </c>
      <c r="AV101" s="14"/>
      <c r="AW101" s="27"/>
      <c r="AX101" s="27"/>
      <c r="AY101" s="27">
        <v>0</v>
      </c>
      <c r="AZ101" s="27"/>
      <c r="BA101" s="27"/>
      <c r="BB101" s="27"/>
      <c r="BC101" s="27">
        <v>0</v>
      </c>
      <c r="BD101" s="27"/>
      <c r="BE101" s="27"/>
      <c r="BF101" s="27"/>
      <c r="BG101" s="27">
        <f t="shared" si="81"/>
        <v>0</v>
      </c>
      <c r="BH101" s="34" t="e">
        <f t="shared" si="59"/>
        <v>#DIV/0!</v>
      </c>
    </row>
    <row r="102" spans="1:60" ht="12" customHeight="1">
      <c r="A102" s="16"/>
      <c r="B102" s="51">
        <v>1718002020</v>
      </c>
      <c r="C102" s="16" t="s">
        <v>135</v>
      </c>
      <c r="D102" s="25">
        <v>0.9</v>
      </c>
      <c r="E102" s="18">
        <f t="shared" si="66"/>
        <v>0</v>
      </c>
      <c r="F102" s="18">
        <f t="shared" si="66"/>
        <v>0</v>
      </c>
      <c r="G102" s="24">
        <f t="shared" si="41"/>
        <v>0</v>
      </c>
      <c r="H102" s="24">
        <v>0</v>
      </c>
      <c r="I102" s="25"/>
      <c r="J102" s="18"/>
      <c r="K102" s="26">
        <f t="shared" si="74"/>
        <v>0</v>
      </c>
      <c r="L102" s="26"/>
      <c r="M102" s="25"/>
      <c r="N102" s="25"/>
      <c r="O102" s="26">
        <f t="shared" si="70"/>
        <v>0</v>
      </c>
      <c r="P102" s="26"/>
      <c r="Q102" s="25"/>
      <c r="R102" s="25"/>
      <c r="S102" s="26">
        <f t="shared" si="71"/>
        <v>0</v>
      </c>
      <c r="T102" s="26"/>
      <c r="U102" s="25"/>
      <c r="V102" s="25"/>
      <c r="W102" s="26">
        <f t="shared" si="72"/>
        <v>0</v>
      </c>
      <c r="X102" s="26"/>
      <c r="Y102" s="25"/>
      <c r="Z102" s="25"/>
      <c r="AA102" s="26">
        <f t="shared" si="75"/>
        <v>0</v>
      </c>
      <c r="AB102" s="26"/>
      <c r="AC102" s="25"/>
      <c r="AD102" s="25"/>
      <c r="AE102" s="26">
        <f t="shared" si="73"/>
        <v>0</v>
      </c>
      <c r="AF102" s="26"/>
      <c r="AG102" s="25"/>
      <c r="AH102" s="18"/>
      <c r="AI102" s="27">
        <f t="shared" si="76"/>
        <v>0</v>
      </c>
      <c r="AJ102" s="27"/>
      <c r="AK102" s="18"/>
      <c r="AL102" s="18"/>
      <c r="AM102" s="27">
        <f t="shared" si="77"/>
        <v>0</v>
      </c>
      <c r="AN102" s="27"/>
      <c r="AO102" s="25"/>
      <c r="AP102" s="25"/>
      <c r="AQ102" s="26">
        <f t="shared" si="78"/>
        <v>0</v>
      </c>
      <c r="AR102" s="26"/>
      <c r="AS102" s="25"/>
      <c r="AT102" s="25"/>
      <c r="AU102" s="26">
        <f t="shared" si="79"/>
        <v>0</v>
      </c>
      <c r="AV102" s="14"/>
      <c r="AW102" s="27"/>
      <c r="AX102" s="27"/>
      <c r="AY102" s="27">
        <v>0</v>
      </c>
      <c r="AZ102" s="27"/>
      <c r="BA102" s="27"/>
      <c r="BB102" s="27"/>
      <c r="BC102" s="27">
        <v>0</v>
      </c>
      <c r="BD102" s="27"/>
      <c r="BE102" s="27"/>
      <c r="BF102" s="27"/>
      <c r="BG102" s="27">
        <f t="shared" si="81"/>
        <v>0</v>
      </c>
      <c r="BH102" s="34">
        <v>0</v>
      </c>
    </row>
    <row r="103" spans="1:60" ht="13.5" customHeight="1">
      <c r="A103" s="16"/>
      <c r="B103" s="51">
        <v>1701036078</v>
      </c>
      <c r="C103" s="16" t="s">
        <v>136</v>
      </c>
      <c r="D103" s="25">
        <v>298.03500000000003</v>
      </c>
      <c r="E103" s="18">
        <f t="shared" si="66"/>
        <v>0.45400000000000001</v>
      </c>
      <c r="F103" s="18">
        <f t="shared" si="66"/>
        <v>0</v>
      </c>
      <c r="G103" s="24">
        <f t="shared" si="41"/>
        <v>-0.45400000000000001</v>
      </c>
      <c r="H103" s="24">
        <f t="shared" si="56"/>
        <v>0</v>
      </c>
      <c r="I103" s="18"/>
      <c r="J103" s="18"/>
      <c r="K103" s="26">
        <f t="shared" si="74"/>
        <v>0</v>
      </c>
      <c r="L103" s="26"/>
      <c r="M103" s="18">
        <v>0.45400000000000001</v>
      </c>
      <c r="N103" s="18"/>
      <c r="O103" s="26">
        <f t="shared" si="70"/>
        <v>-0.45400000000000001</v>
      </c>
      <c r="P103" s="26"/>
      <c r="Q103" s="25"/>
      <c r="R103" s="25"/>
      <c r="S103" s="26">
        <f t="shared" si="71"/>
        <v>0</v>
      </c>
      <c r="T103" s="26"/>
      <c r="U103" s="25"/>
      <c r="V103" s="25"/>
      <c r="W103" s="26">
        <f t="shared" si="72"/>
        <v>0</v>
      </c>
      <c r="X103" s="26"/>
      <c r="Y103" s="25"/>
      <c r="Z103" s="25"/>
      <c r="AA103" s="26">
        <f t="shared" si="75"/>
        <v>0</v>
      </c>
      <c r="AB103" s="26"/>
      <c r="AC103" s="25"/>
      <c r="AD103" s="25"/>
      <c r="AE103" s="26">
        <f t="shared" si="73"/>
        <v>0</v>
      </c>
      <c r="AF103" s="26"/>
      <c r="AG103" s="25"/>
      <c r="AH103" s="18"/>
      <c r="AI103" s="27">
        <f t="shared" si="76"/>
        <v>0</v>
      </c>
      <c r="AJ103" s="27"/>
      <c r="AK103" s="18"/>
      <c r="AL103" s="18"/>
      <c r="AM103" s="27">
        <f t="shared" si="77"/>
        <v>0</v>
      </c>
      <c r="AN103" s="27"/>
      <c r="AO103" s="25"/>
      <c r="AP103" s="18"/>
      <c r="AQ103" s="26">
        <f t="shared" si="78"/>
        <v>0</v>
      </c>
      <c r="AR103" s="26"/>
      <c r="AS103" s="25"/>
      <c r="AT103" s="25"/>
      <c r="AU103" s="26">
        <f t="shared" si="79"/>
        <v>0</v>
      </c>
      <c r="AV103" s="14"/>
      <c r="AW103" s="27"/>
      <c r="AX103" s="27"/>
      <c r="AY103" s="27">
        <v>0</v>
      </c>
      <c r="AZ103" s="27"/>
      <c r="BA103" s="27"/>
      <c r="BB103" s="27"/>
      <c r="BC103" s="27">
        <v>0</v>
      </c>
      <c r="BD103" s="27"/>
      <c r="BE103" s="27"/>
      <c r="BF103" s="27"/>
      <c r="BG103" s="27">
        <f t="shared" si="81"/>
        <v>0</v>
      </c>
      <c r="BH103" s="34">
        <v>0</v>
      </c>
    </row>
    <row r="104" spans="1:60">
      <c r="A104" s="16"/>
      <c r="B104" s="57" t="s">
        <v>137</v>
      </c>
      <c r="C104" s="16" t="s">
        <v>138</v>
      </c>
      <c r="D104" s="25">
        <v>727.62199999999996</v>
      </c>
      <c r="E104" s="18">
        <f t="shared" si="66"/>
        <v>3.0059999999999998</v>
      </c>
      <c r="F104" s="18">
        <f t="shared" si="66"/>
        <v>0</v>
      </c>
      <c r="G104" s="24">
        <f t="shared" si="41"/>
        <v>-3.0059999999999998</v>
      </c>
      <c r="H104" s="24"/>
      <c r="I104" s="25"/>
      <c r="J104" s="18"/>
      <c r="K104" s="26">
        <f t="shared" si="74"/>
        <v>0</v>
      </c>
      <c r="L104" s="26"/>
      <c r="M104" s="25"/>
      <c r="N104" s="25"/>
      <c r="O104" s="26">
        <f t="shared" si="70"/>
        <v>0</v>
      </c>
      <c r="P104" s="26"/>
      <c r="Q104" s="25"/>
      <c r="R104" s="25"/>
      <c r="S104" s="26">
        <f t="shared" si="71"/>
        <v>0</v>
      </c>
      <c r="T104" s="26"/>
      <c r="U104" s="25"/>
      <c r="V104" s="25"/>
      <c r="W104" s="26">
        <f t="shared" si="72"/>
        <v>0</v>
      </c>
      <c r="X104" s="26"/>
      <c r="Y104" s="25"/>
      <c r="Z104" s="25"/>
      <c r="AA104" s="26">
        <f t="shared" si="75"/>
        <v>0</v>
      </c>
      <c r="AB104" s="26"/>
      <c r="AC104" s="25"/>
      <c r="AD104" s="25"/>
      <c r="AE104" s="26">
        <f t="shared" si="73"/>
        <v>0</v>
      </c>
      <c r="AF104" s="26"/>
      <c r="AG104" s="25"/>
      <c r="AH104" s="18"/>
      <c r="AI104" s="27">
        <f t="shared" si="76"/>
        <v>0</v>
      </c>
      <c r="AJ104" s="27"/>
      <c r="AK104" s="18">
        <v>3.0059999999999998</v>
      </c>
      <c r="AL104" s="18"/>
      <c r="AM104" s="27">
        <f t="shared" si="77"/>
        <v>-3.0059999999999998</v>
      </c>
      <c r="AN104" s="27"/>
      <c r="AO104" s="18"/>
      <c r="AP104" s="18"/>
      <c r="AQ104" s="26">
        <f t="shared" si="78"/>
        <v>0</v>
      </c>
      <c r="AR104" s="26"/>
      <c r="AS104" s="25"/>
      <c r="AT104" s="25"/>
      <c r="AU104" s="26">
        <f t="shared" si="79"/>
        <v>0</v>
      </c>
      <c r="AV104" s="14"/>
      <c r="AW104" s="27"/>
      <c r="AX104" s="27"/>
      <c r="AY104" s="27">
        <v>0</v>
      </c>
      <c r="AZ104" s="27"/>
      <c r="BA104" s="27"/>
      <c r="BB104" s="27"/>
      <c r="BC104" s="27">
        <v>0</v>
      </c>
      <c r="BD104" s="27"/>
      <c r="BE104" s="27"/>
      <c r="BF104" s="27"/>
      <c r="BG104" s="27">
        <f t="shared" si="81"/>
        <v>0</v>
      </c>
      <c r="BH104" s="34">
        <v>0</v>
      </c>
    </row>
    <row r="105" spans="1:60" ht="14.25" customHeight="1">
      <c r="A105" s="16"/>
      <c r="B105" s="51">
        <v>1701059029</v>
      </c>
      <c r="C105" s="16" t="s">
        <v>139</v>
      </c>
      <c r="D105" s="25">
        <v>10.519</v>
      </c>
      <c r="E105" s="18">
        <f t="shared" si="66"/>
        <v>0</v>
      </c>
      <c r="F105" s="18">
        <f t="shared" si="66"/>
        <v>0</v>
      </c>
      <c r="G105" s="24">
        <f t="shared" si="41"/>
        <v>0</v>
      </c>
      <c r="H105" s="24">
        <v>0</v>
      </c>
      <c r="I105" s="25"/>
      <c r="J105" s="25"/>
      <c r="K105" s="26">
        <f t="shared" si="74"/>
        <v>0</v>
      </c>
      <c r="L105" s="26">
        <v>0</v>
      </c>
      <c r="M105" s="25"/>
      <c r="N105" s="25"/>
      <c r="O105" s="26">
        <f t="shared" si="70"/>
        <v>0</v>
      </c>
      <c r="P105" s="26"/>
      <c r="Q105" s="25"/>
      <c r="R105" s="25"/>
      <c r="S105" s="26">
        <f t="shared" si="71"/>
        <v>0</v>
      </c>
      <c r="T105" s="26"/>
      <c r="U105" s="25"/>
      <c r="V105" s="25"/>
      <c r="W105" s="26">
        <f t="shared" si="72"/>
        <v>0</v>
      </c>
      <c r="X105" s="26"/>
      <c r="Y105" s="25"/>
      <c r="Z105" s="25"/>
      <c r="AA105" s="26">
        <f t="shared" si="75"/>
        <v>0</v>
      </c>
      <c r="AB105" s="26"/>
      <c r="AC105" s="25"/>
      <c r="AD105" s="25"/>
      <c r="AE105" s="26">
        <f t="shared" si="73"/>
        <v>0</v>
      </c>
      <c r="AF105" s="26"/>
      <c r="AG105" s="18"/>
      <c r="AH105" s="18"/>
      <c r="AI105" s="27">
        <f t="shared" si="76"/>
        <v>0</v>
      </c>
      <c r="AJ105" s="27"/>
      <c r="AK105" s="18"/>
      <c r="AL105" s="18"/>
      <c r="AM105" s="27">
        <f t="shared" si="77"/>
        <v>0</v>
      </c>
      <c r="AN105" s="27"/>
      <c r="AO105" s="18"/>
      <c r="AP105" s="18"/>
      <c r="AQ105" s="26">
        <f t="shared" si="78"/>
        <v>0</v>
      </c>
      <c r="AR105" s="26"/>
      <c r="AS105" s="25"/>
      <c r="AT105" s="25"/>
      <c r="AU105" s="26">
        <f t="shared" si="79"/>
        <v>0</v>
      </c>
      <c r="AV105" s="14"/>
      <c r="AW105" s="27"/>
      <c r="AX105" s="27"/>
      <c r="AY105" s="27">
        <v>0</v>
      </c>
      <c r="AZ105" s="27"/>
      <c r="BA105" s="27"/>
      <c r="BB105" s="27"/>
      <c r="BC105" s="27">
        <v>0</v>
      </c>
      <c r="BD105" s="27"/>
      <c r="BE105" s="27"/>
      <c r="BF105" s="27"/>
      <c r="BG105" s="27">
        <f t="shared" si="81"/>
        <v>0</v>
      </c>
      <c r="BH105" s="34">
        <v>0</v>
      </c>
    </row>
    <row r="106" spans="1:60" ht="16.5" hidden="1" customHeight="1">
      <c r="A106" s="16"/>
      <c r="B106" s="51"/>
      <c r="C106" s="16" t="s">
        <v>140</v>
      </c>
      <c r="D106" s="25">
        <v>0</v>
      </c>
      <c r="E106" s="18">
        <f t="shared" ref="E106:F143" si="82">I106+M106+Q106+U106+Y106+AC106+AG106+AO106+AS106+AW106+BA106+AK106+BE106</f>
        <v>0</v>
      </c>
      <c r="F106" s="18">
        <f t="shared" si="82"/>
        <v>0</v>
      </c>
      <c r="G106" s="24">
        <f t="shared" si="41"/>
        <v>0</v>
      </c>
      <c r="H106" s="24" t="e">
        <f t="shared" ref="H106:H130" si="83">F106/E106</f>
        <v>#DIV/0!</v>
      </c>
      <c r="I106" s="25"/>
      <c r="J106" s="25"/>
      <c r="K106" s="26">
        <f t="shared" si="74"/>
        <v>0</v>
      </c>
      <c r="L106" s="26"/>
      <c r="M106" s="25"/>
      <c r="N106" s="25"/>
      <c r="O106" s="26">
        <f t="shared" si="70"/>
        <v>0</v>
      </c>
      <c r="P106" s="26"/>
      <c r="Q106" s="25"/>
      <c r="R106" s="25"/>
      <c r="S106" s="26">
        <f t="shared" si="71"/>
        <v>0</v>
      </c>
      <c r="T106" s="26"/>
      <c r="U106" s="25"/>
      <c r="V106" s="25"/>
      <c r="W106" s="26">
        <f t="shared" si="72"/>
        <v>0</v>
      </c>
      <c r="X106" s="26"/>
      <c r="Y106" s="25"/>
      <c r="Z106" s="25"/>
      <c r="AA106" s="26">
        <f t="shared" si="75"/>
        <v>0</v>
      </c>
      <c r="AB106" s="26"/>
      <c r="AC106" s="25"/>
      <c r="AD106" s="25"/>
      <c r="AE106" s="26">
        <f t="shared" si="73"/>
        <v>0</v>
      </c>
      <c r="AF106" s="26"/>
      <c r="AG106" s="25"/>
      <c r="AH106" s="18"/>
      <c r="AI106" s="27">
        <f t="shared" si="76"/>
        <v>0</v>
      </c>
      <c r="AJ106" s="27"/>
      <c r="AK106" s="18"/>
      <c r="AL106" s="18"/>
      <c r="AM106" s="27">
        <f t="shared" si="77"/>
        <v>0</v>
      </c>
      <c r="AN106" s="27"/>
      <c r="AO106" s="25"/>
      <c r="AP106" s="18"/>
      <c r="AQ106" s="26">
        <f t="shared" si="78"/>
        <v>0</v>
      </c>
      <c r="AR106" s="26"/>
      <c r="AS106" s="25"/>
      <c r="AT106" s="25"/>
      <c r="AU106" s="26">
        <f t="shared" si="79"/>
        <v>0</v>
      </c>
      <c r="AV106" s="14"/>
      <c r="AW106" s="27"/>
      <c r="AX106" s="27"/>
      <c r="AY106" s="27">
        <v>0</v>
      </c>
      <c r="AZ106" s="27"/>
      <c r="BA106" s="27"/>
      <c r="BB106" s="27"/>
      <c r="BC106" s="27">
        <v>0</v>
      </c>
      <c r="BD106" s="27"/>
      <c r="BE106" s="27"/>
      <c r="BF106" s="27"/>
      <c r="BG106" s="27">
        <f t="shared" si="81"/>
        <v>0</v>
      </c>
      <c r="BH106" s="34" t="e">
        <f t="shared" si="59"/>
        <v>#DIV/0!</v>
      </c>
    </row>
    <row r="107" spans="1:60" ht="16.5" customHeight="1">
      <c r="A107" s="16"/>
      <c r="B107" s="51">
        <v>1718002630</v>
      </c>
      <c r="C107" s="16" t="s">
        <v>141</v>
      </c>
      <c r="D107" s="25">
        <v>0</v>
      </c>
      <c r="E107" s="18">
        <f t="shared" si="82"/>
        <v>18.157999999999998</v>
      </c>
      <c r="F107" s="18">
        <f t="shared" si="82"/>
        <v>0</v>
      </c>
      <c r="G107" s="24">
        <f>F107-E107</f>
        <v>-18.157999999999998</v>
      </c>
      <c r="H107" s="24">
        <v>0</v>
      </c>
      <c r="I107" s="25">
        <v>0.11799999999999999</v>
      </c>
      <c r="J107" s="25"/>
      <c r="K107" s="26">
        <f>J107-I107</f>
        <v>-0.11799999999999999</v>
      </c>
      <c r="L107" s="26"/>
      <c r="M107" s="25"/>
      <c r="N107" s="25"/>
      <c r="O107" s="26">
        <f>N107-M107</f>
        <v>0</v>
      </c>
      <c r="P107" s="26"/>
      <c r="Q107" s="25"/>
      <c r="R107" s="25"/>
      <c r="S107" s="26">
        <f>R107-Q107</f>
        <v>0</v>
      </c>
      <c r="T107" s="26"/>
      <c r="U107" s="25"/>
      <c r="V107" s="25"/>
      <c r="W107" s="26">
        <f>V107-U107</f>
        <v>0</v>
      </c>
      <c r="X107" s="26"/>
      <c r="Y107" s="25"/>
      <c r="Z107" s="25"/>
      <c r="AA107" s="26">
        <f>Z107-Y107</f>
        <v>0</v>
      </c>
      <c r="AB107" s="26"/>
      <c r="AC107" s="25"/>
      <c r="AD107" s="25"/>
      <c r="AE107" s="26">
        <f>AD107-AC107</f>
        <v>0</v>
      </c>
      <c r="AF107" s="26"/>
      <c r="AG107" s="25"/>
      <c r="AH107" s="18"/>
      <c r="AI107" s="27">
        <f>AH107-AG107</f>
        <v>0</v>
      </c>
      <c r="AJ107" s="27"/>
      <c r="AK107" s="18"/>
      <c r="AL107" s="18"/>
      <c r="AM107" s="27">
        <f>AL107-AK107</f>
        <v>0</v>
      </c>
      <c r="AN107" s="27"/>
      <c r="AO107" s="25"/>
      <c r="AP107" s="18"/>
      <c r="AQ107" s="26">
        <f>AP107-AO107</f>
        <v>0</v>
      </c>
      <c r="AR107" s="26"/>
      <c r="AS107" s="25"/>
      <c r="AT107" s="25"/>
      <c r="AU107" s="26">
        <f>AT107-AS107</f>
        <v>0</v>
      </c>
      <c r="AV107" s="14"/>
      <c r="AW107" s="27"/>
      <c r="AX107" s="27"/>
      <c r="AY107" s="27">
        <v>0</v>
      </c>
      <c r="AZ107" s="27"/>
      <c r="BA107" s="27"/>
      <c r="BB107" s="27"/>
      <c r="BC107" s="27">
        <v>0</v>
      </c>
      <c r="BD107" s="27"/>
      <c r="BE107" s="27">
        <v>18.04</v>
      </c>
      <c r="BF107" s="27"/>
      <c r="BG107" s="27">
        <f t="shared" si="81"/>
        <v>-18.04</v>
      </c>
      <c r="BH107" s="34">
        <f t="shared" si="59"/>
        <v>0</v>
      </c>
    </row>
    <row r="108" spans="1:60" ht="16.5" hidden="1" customHeight="1">
      <c r="A108" s="16"/>
      <c r="B108" s="51">
        <v>1718002415</v>
      </c>
      <c r="C108" s="16" t="s">
        <v>142</v>
      </c>
      <c r="D108" s="25">
        <v>0</v>
      </c>
      <c r="E108" s="18">
        <f t="shared" si="82"/>
        <v>0</v>
      </c>
      <c r="F108" s="18">
        <f t="shared" si="82"/>
        <v>0</v>
      </c>
      <c r="G108" s="24">
        <f>F108-E108</f>
        <v>0</v>
      </c>
      <c r="H108" s="24">
        <v>0</v>
      </c>
      <c r="I108" s="25"/>
      <c r="J108" s="25"/>
      <c r="K108" s="26">
        <f>J108-I108</f>
        <v>0</v>
      </c>
      <c r="L108" s="26"/>
      <c r="M108" s="25"/>
      <c r="N108" s="25"/>
      <c r="O108" s="26">
        <f>N108-M108</f>
        <v>0</v>
      </c>
      <c r="P108" s="26"/>
      <c r="Q108" s="25"/>
      <c r="R108" s="25"/>
      <c r="S108" s="26">
        <f>R108-Q108</f>
        <v>0</v>
      </c>
      <c r="T108" s="26"/>
      <c r="U108" s="25"/>
      <c r="V108" s="25"/>
      <c r="W108" s="26">
        <f>V108-U108</f>
        <v>0</v>
      </c>
      <c r="X108" s="26"/>
      <c r="Y108" s="25"/>
      <c r="Z108" s="25"/>
      <c r="AA108" s="26">
        <f>Z108-Y108</f>
        <v>0</v>
      </c>
      <c r="AB108" s="26"/>
      <c r="AC108" s="25"/>
      <c r="AD108" s="25"/>
      <c r="AE108" s="26">
        <f>AD108-AC108</f>
        <v>0</v>
      </c>
      <c r="AF108" s="26"/>
      <c r="AG108" s="25"/>
      <c r="AH108" s="18"/>
      <c r="AI108" s="27">
        <f>AH108-AG108</f>
        <v>0</v>
      </c>
      <c r="AJ108" s="27"/>
      <c r="AK108" s="18"/>
      <c r="AL108" s="18"/>
      <c r="AM108" s="27">
        <f>AL108-AK108</f>
        <v>0</v>
      </c>
      <c r="AN108" s="27"/>
      <c r="AO108" s="25"/>
      <c r="AP108" s="18"/>
      <c r="AQ108" s="26">
        <f>AP108-AO108</f>
        <v>0</v>
      </c>
      <c r="AR108" s="26"/>
      <c r="AS108" s="25"/>
      <c r="AT108" s="25"/>
      <c r="AU108" s="26">
        <f>AT108-AS108</f>
        <v>0</v>
      </c>
      <c r="AV108" s="14"/>
      <c r="AW108" s="27"/>
      <c r="AX108" s="27"/>
      <c r="AY108" s="27">
        <v>0</v>
      </c>
      <c r="AZ108" s="27"/>
      <c r="BA108" s="27"/>
      <c r="BB108" s="27"/>
      <c r="BC108" s="27">
        <v>0</v>
      </c>
      <c r="BD108" s="27"/>
      <c r="BE108" s="27"/>
      <c r="BF108" s="27"/>
      <c r="BG108" s="27">
        <f t="shared" si="81"/>
        <v>0</v>
      </c>
      <c r="BH108" s="34" t="e">
        <f t="shared" si="59"/>
        <v>#DIV/0!</v>
      </c>
    </row>
    <row r="109" spans="1:60" ht="16.5" customHeight="1">
      <c r="A109" s="16"/>
      <c r="B109" s="51"/>
      <c r="C109" s="16" t="s">
        <v>143</v>
      </c>
      <c r="D109" s="25">
        <v>835.00599999999997</v>
      </c>
      <c r="E109" s="18">
        <f t="shared" si="82"/>
        <v>0</v>
      </c>
      <c r="F109" s="18">
        <f t="shared" si="82"/>
        <v>0</v>
      </c>
      <c r="G109" s="24">
        <f t="shared" si="41"/>
        <v>0</v>
      </c>
      <c r="H109" s="24">
        <v>0</v>
      </c>
      <c r="I109" s="25"/>
      <c r="J109" s="25"/>
      <c r="K109" s="26">
        <f t="shared" si="74"/>
        <v>0</v>
      </c>
      <c r="L109" s="26">
        <v>0</v>
      </c>
      <c r="M109" s="25"/>
      <c r="N109" s="25"/>
      <c r="O109" s="26">
        <f t="shared" si="70"/>
        <v>0</v>
      </c>
      <c r="P109" s="26"/>
      <c r="Q109" s="18"/>
      <c r="R109" s="18"/>
      <c r="S109" s="26">
        <f t="shared" si="71"/>
        <v>0</v>
      </c>
      <c r="T109" s="26"/>
      <c r="U109" s="25"/>
      <c r="V109" s="25"/>
      <c r="W109" s="26">
        <f t="shared" si="72"/>
        <v>0</v>
      </c>
      <c r="X109" s="26"/>
      <c r="Y109" s="25"/>
      <c r="Z109" s="25"/>
      <c r="AA109" s="26">
        <f t="shared" si="75"/>
        <v>0</v>
      </c>
      <c r="AB109" s="26"/>
      <c r="AC109" s="25"/>
      <c r="AD109" s="25"/>
      <c r="AE109" s="26">
        <f t="shared" si="73"/>
        <v>0</v>
      </c>
      <c r="AF109" s="26"/>
      <c r="AG109" s="25"/>
      <c r="AH109" s="18"/>
      <c r="AI109" s="27">
        <f t="shared" si="76"/>
        <v>0</v>
      </c>
      <c r="AJ109" s="27"/>
      <c r="AK109" s="18"/>
      <c r="AL109" s="18"/>
      <c r="AM109" s="27">
        <f t="shared" si="77"/>
        <v>0</v>
      </c>
      <c r="AN109" s="27"/>
      <c r="AO109" s="25"/>
      <c r="AP109" s="18"/>
      <c r="AQ109" s="26">
        <f t="shared" si="78"/>
        <v>0</v>
      </c>
      <c r="AR109" s="26"/>
      <c r="AS109" s="25"/>
      <c r="AT109" s="25"/>
      <c r="AU109" s="26">
        <f t="shared" si="79"/>
        <v>0</v>
      </c>
      <c r="AV109" s="14"/>
      <c r="AW109" s="27"/>
      <c r="AX109" s="27"/>
      <c r="AY109" s="27">
        <v>0</v>
      </c>
      <c r="AZ109" s="27"/>
      <c r="BA109" s="27"/>
      <c r="BB109" s="27"/>
      <c r="BC109" s="27">
        <v>0</v>
      </c>
      <c r="BD109" s="27"/>
      <c r="BE109" s="27"/>
      <c r="BF109" s="27"/>
      <c r="BG109" s="27">
        <f t="shared" si="81"/>
        <v>0</v>
      </c>
      <c r="BH109" s="34">
        <v>0</v>
      </c>
    </row>
    <row r="110" spans="1:60" ht="16.5" hidden="1" customHeight="1">
      <c r="A110" s="16"/>
      <c r="B110" s="51">
        <v>1718002581</v>
      </c>
      <c r="C110" s="16" t="s">
        <v>144</v>
      </c>
      <c r="D110" s="25">
        <v>0</v>
      </c>
      <c r="E110" s="18">
        <f t="shared" si="82"/>
        <v>0</v>
      </c>
      <c r="F110" s="18">
        <f t="shared" si="82"/>
        <v>0</v>
      </c>
      <c r="G110" s="24">
        <f>F110-E110</f>
        <v>0</v>
      </c>
      <c r="H110" s="24" t="e">
        <f>F110/E110</f>
        <v>#DIV/0!</v>
      </c>
      <c r="I110" s="25"/>
      <c r="J110" s="25"/>
      <c r="K110" s="26">
        <f>J110-I110</f>
        <v>0</v>
      </c>
      <c r="L110" s="26" t="e">
        <f t="shared" ref="L110:L113" si="84">J110/I110</f>
        <v>#DIV/0!</v>
      </c>
      <c r="M110" s="25"/>
      <c r="N110" s="25"/>
      <c r="O110" s="26">
        <f>N110-M110</f>
        <v>0</v>
      </c>
      <c r="P110" s="26"/>
      <c r="Q110" s="25"/>
      <c r="R110" s="25"/>
      <c r="S110" s="26">
        <f>R110-Q110</f>
        <v>0</v>
      </c>
      <c r="T110" s="26"/>
      <c r="U110" s="25"/>
      <c r="V110" s="25"/>
      <c r="W110" s="26">
        <f>V110-U110</f>
        <v>0</v>
      </c>
      <c r="X110" s="26"/>
      <c r="Y110" s="25"/>
      <c r="Z110" s="25"/>
      <c r="AA110" s="26">
        <f>Z110-Y110</f>
        <v>0</v>
      </c>
      <c r="AB110" s="26"/>
      <c r="AC110" s="25"/>
      <c r="AD110" s="25"/>
      <c r="AE110" s="26">
        <f>AD110-AC110</f>
        <v>0</v>
      </c>
      <c r="AF110" s="26"/>
      <c r="AG110" s="25"/>
      <c r="AH110" s="18"/>
      <c r="AI110" s="27">
        <f>AH110-AG110</f>
        <v>0</v>
      </c>
      <c r="AJ110" s="27"/>
      <c r="AK110" s="18"/>
      <c r="AL110" s="18"/>
      <c r="AM110" s="27">
        <f>AL110-AK110</f>
        <v>0</v>
      </c>
      <c r="AN110" s="27"/>
      <c r="AO110" s="25"/>
      <c r="AP110" s="18"/>
      <c r="AQ110" s="26">
        <f>AP110-AO110</f>
        <v>0</v>
      </c>
      <c r="AR110" s="26"/>
      <c r="AS110" s="25"/>
      <c r="AT110" s="25"/>
      <c r="AU110" s="26">
        <f>AT110-AS110</f>
        <v>0</v>
      </c>
      <c r="AV110" s="14"/>
      <c r="AW110" s="27"/>
      <c r="AX110" s="27"/>
      <c r="AY110" s="27">
        <v>0</v>
      </c>
      <c r="AZ110" s="27"/>
      <c r="BA110" s="27"/>
      <c r="BB110" s="27"/>
      <c r="BC110" s="27">
        <v>0</v>
      </c>
      <c r="BD110" s="27"/>
      <c r="BE110" s="27"/>
      <c r="BF110" s="27"/>
      <c r="BG110" s="27">
        <f t="shared" si="81"/>
        <v>0</v>
      </c>
      <c r="BH110" s="34" t="e">
        <f t="shared" si="59"/>
        <v>#DIV/0!</v>
      </c>
    </row>
    <row r="111" spans="1:60" ht="16.5" customHeight="1">
      <c r="A111" s="16"/>
      <c r="B111" s="51">
        <v>1718001796</v>
      </c>
      <c r="C111" s="16" t="s">
        <v>145</v>
      </c>
      <c r="D111" s="25">
        <v>1</v>
      </c>
      <c r="E111" s="18">
        <f t="shared" si="82"/>
        <v>0</v>
      </c>
      <c r="F111" s="18">
        <f t="shared" si="82"/>
        <v>0</v>
      </c>
      <c r="G111" s="24">
        <f t="shared" si="41"/>
        <v>0</v>
      </c>
      <c r="H111" s="24">
        <v>0</v>
      </c>
      <c r="I111" s="18"/>
      <c r="J111" s="18"/>
      <c r="K111" s="26">
        <f t="shared" si="74"/>
        <v>0</v>
      </c>
      <c r="L111" s="26">
        <v>0</v>
      </c>
      <c r="M111" s="25"/>
      <c r="N111" s="25"/>
      <c r="O111" s="26">
        <f t="shared" si="70"/>
        <v>0</v>
      </c>
      <c r="P111" s="26"/>
      <c r="Q111" s="25"/>
      <c r="R111" s="25"/>
      <c r="S111" s="26">
        <f t="shared" si="71"/>
        <v>0</v>
      </c>
      <c r="T111" s="26"/>
      <c r="U111" s="25"/>
      <c r="V111" s="25"/>
      <c r="W111" s="26">
        <f t="shared" si="72"/>
        <v>0</v>
      </c>
      <c r="X111" s="26"/>
      <c r="Y111" s="25"/>
      <c r="Z111" s="25"/>
      <c r="AA111" s="26">
        <f t="shared" si="75"/>
        <v>0</v>
      </c>
      <c r="AB111" s="26"/>
      <c r="AC111" s="25"/>
      <c r="AD111" s="25"/>
      <c r="AE111" s="26">
        <f t="shared" si="73"/>
        <v>0</v>
      </c>
      <c r="AF111" s="26"/>
      <c r="AG111" s="25"/>
      <c r="AH111" s="18"/>
      <c r="AI111" s="27">
        <f t="shared" si="76"/>
        <v>0</v>
      </c>
      <c r="AJ111" s="27"/>
      <c r="AK111" s="18"/>
      <c r="AL111" s="18"/>
      <c r="AM111" s="27">
        <f t="shared" si="77"/>
        <v>0</v>
      </c>
      <c r="AN111" s="27"/>
      <c r="AO111" s="18"/>
      <c r="AP111" s="18"/>
      <c r="AQ111" s="26">
        <f t="shared" si="78"/>
        <v>0</v>
      </c>
      <c r="AR111" s="26"/>
      <c r="AS111" s="25"/>
      <c r="AT111" s="25"/>
      <c r="AU111" s="26">
        <f t="shared" si="79"/>
        <v>0</v>
      </c>
      <c r="AV111" s="14"/>
      <c r="AW111" s="27"/>
      <c r="AX111" s="27"/>
      <c r="AY111" s="27">
        <v>0</v>
      </c>
      <c r="AZ111" s="27"/>
      <c r="BA111" s="27"/>
      <c r="BB111" s="27"/>
      <c r="BC111" s="27">
        <v>0</v>
      </c>
      <c r="BD111" s="27"/>
      <c r="BE111" s="27"/>
      <c r="BF111" s="27"/>
      <c r="BG111" s="27">
        <f t="shared" si="81"/>
        <v>0</v>
      </c>
      <c r="BH111" s="34">
        <v>0</v>
      </c>
    </row>
    <row r="112" spans="1:60" ht="16.5" hidden="1" customHeight="1">
      <c r="A112" s="16"/>
      <c r="B112" s="51"/>
      <c r="C112" s="16" t="s">
        <v>146</v>
      </c>
      <c r="D112" s="25">
        <v>0</v>
      </c>
      <c r="E112" s="18">
        <f t="shared" si="82"/>
        <v>0</v>
      </c>
      <c r="F112" s="18">
        <f t="shared" si="82"/>
        <v>0</v>
      </c>
      <c r="G112" s="24">
        <f t="shared" si="41"/>
        <v>0</v>
      </c>
      <c r="H112" s="24" t="e">
        <f t="shared" si="83"/>
        <v>#DIV/0!</v>
      </c>
      <c r="I112" s="25"/>
      <c r="J112" s="18"/>
      <c r="K112" s="26">
        <f t="shared" si="74"/>
        <v>0</v>
      </c>
      <c r="L112" s="26" t="e">
        <f t="shared" si="84"/>
        <v>#DIV/0!</v>
      </c>
      <c r="M112" s="25"/>
      <c r="N112" s="25"/>
      <c r="O112" s="26">
        <f t="shared" si="70"/>
        <v>0</v>
      </c>
      <c r="P112" s="26"/>
      <c r="Q112" s="25"/>
      <c r="R112" s="25"/>
      <c r="S112" s="26">
        <f t="shared" si="71"/>
        <v>0</v>
      </c>
      <c r="T112" s="26"/>
      <c r="U112" s="25"/>
      <c r="V112" s="25"/>
      <c r="W112" s="26">
        <f t="shared" si="72"/>
        <v>0</v>
      </c>
      <c r="X112" s="26"/>
      <c r="Y112" s="25"/>
      <c r="Z112" s="25"/>
      <c r="AA112" s="26">
        <f t="shared" si="75"/>
        <v>0</v>
      </c>
      <c r="AB112" s="26"/>
      <c r="AC112" s="25"/>
      <c r="AD112" s="25"/>
      <c r="AE112" s="26">
        <f t="shared" si="73"/>
        <v>0</v>
      </c>
      <c r="AF112" s="26"/>
      <c r="AG112" s="25"/>
      <c r="AH112" s="18"/>
      <c r="AI112" s="27">
        <f t="shared" si="76"/>
        <v>0</v>
      </c>
      <c r="AJ112" s="27"/>
      <c r="AK112" s="18"/>
      <c r="AL112" s="18"/>
      <c r="AM112" s="27">
        <f t="shared" si="77"/>
        <v>0</v>
      </c>
      <c r="AN112" s="27"/>
      <c r="AO112" s="25"/>
      <c r="AP112" s="18"/>
      <c r="AQ112" s="26">
        <f t="shared" si="78"/>
        <v>0</v>
      </c>
      <c r="AR112" s="26"/>
      <c r="AS112" s="25"/>
      <c r="AT112" s="25"/>
      <c r="AU112" s="26">
        <f t="shared" si="79"/>
        <v>0</v>
      </c>
      <c r="AV112" s="14"/>
      <c r="AW112" s="27"/>
      <c r="AX112" s="27"/>
      <c r="AY112" s="27">
        <v>0</v>
      </c>
      <c r="AZ112" s="27"/>
      <c r="BA112" s="27"/>
      <c r="BB112" s="27"/>
      <c r="BC112" s="27">
        <v>0</v>
      </c>
      <c r="BD112" s="27"/>
      <c r="BE112" s="27"/>
      <c r="BF112" s="27"/>
      <c r="BG112" s="27">
        <f t="shared" si="81"/>
        <v>0</v>
      </c>
      <c r="BH112" s="34" t="e">
        <f t="shared" si="59"/>
        <v>#DIV/0!</v>
      </c>
    </row>
    <row r="113" spans="1:60" hidden="1">
      <c r="A113" s="16"/>
      <c r="B113" s="51"/>
      <c r="C113" s="16" t="s">
        <v>147</v>
      </c>
      <c r="D113" s="25">
        <v>0</v>
      </c>
      <c r="E113" s="18">
        <f t="shared" si="82"/>
        <v>0</v>
      </c>
      <c r="F113" s="18">
        <f t="shared" si="82"/>
        <v>0</v>
      </c>
      <c r="G113" s="24">
        <f t="shared" si="41"/>
        <v>0</v>
      </c>
      <c r="H113" s="24" t="e">
        <f t="shared" si="83"/>
        <v>#DIV/0!</v>
      </c>
      <c r="I113" s="25"/>
      <c r="J113" s="18"/>
      <c r="K113" s="26">
        <f t="shared" si="74"/>
        <v>0</v>
      </c>
      <c r="L113" s="26" t="e">
        <f t="shared" si="84"/>
        <v>#DIV/0!</v>
      </c>
      <c r="M113" s="25"/>
      <c r="N113" s="25"/>
      <c r="O113" s="26">
        <f t="shared" si="70"/>
        <v>0</v>
      </c>
      <c r="P113" s="26"/>
      <c r="Q113" s="25"/>
      <c r="R113" s="25"/>
      <c r="S113" s="26">
        <f t="shared" si="71"/>
        <v>0</v>
      </c>
      <c r="T113" s="26"/>
      <c r="U113" s="25"/>
      <c r="V113" s="25"/>
      <c r="W113" s="26">
        <f t="shared" si="72"/>
        <v>0</v>
      </c>
      <c r="X113" s="26"/>
      <c r="Y113" s="25"/>
      <c r="Z113" s="25"/>
      <c r="AA113" s="26">
        <f t="shared" si="75"/>
        <v>0</v>
      </c>
      <c r="AB113" s="26"/>
      <c r="AC113" s="25"/>
      <c r="AD113" s="25"/>
      <c r="AE113" s="26">
        <f t="shared" si="73"/>
        <v>0</v>
      </c>
      <c r="AF113" s="26"/>
      <c r="AG113" s="25"/>
      <c r="AH113" s="25"/>
      <c r="AI113" s="26">
        <f t="shared" si="76"/>
        <v>0</v>
      </c>
      <c r="AJ113" s="26"/>
      <c r="AK113" s="25"/>
      <c r="AL113" s="25"/>
      <c r="AM113" s="26">
        <f t="shared" si="77"/>
        <v>0</v>
      </c>
      <c r="AN113" s="26"/>
      <c r="AO113" s="25"/>
      <c r="AP113" s="18"/>
      <c r="AQ113" s="26">
        <f t="shared" si="78"/>
        <v>0</v>
      </c>
      <c r="AR113" s="26"/>
      <c r="AS113" s="25"/>
      <c r="AT113" s="25"/>
      <c r="AU113" s="26">
        <f t="shared" si="79"/>
        <v>0</v>
      </c>
      <c r="AV113" s="14"/>
      <c r="AW113" s="27"/>
      <c r="AX113" s="27"/>
      <c r="AY113" s="27">
        <v>0</v>
      </c>
      <c r="AZ113" s="27"/>
      <c r="BA113" s="27"/>
      <c r="BB113" s="27"/>
      <c r="BC113" s="27">
        <v>0</v>
      </c>
      <c r="BD113" s="27"/>
      <c r="BE113" s="27"/>
      <c r="BF113" s="27"/>
      <c r="BG113" s="27">
        <f t="shared" si="81"/>
        <v>0</v>
      </c>
      <c r="BH113" s="34" t="e">
        <f t="shared" si="59"/>
        <v>#DIV/0!</v>
      </c>
    </row>
    <row r="114" spans="1:60" hidden="1">
      <c r="A114" s="16"/>
      <c r="B114" s="51">
        <v>1718002535</v>
      </c>
      <c r="C114" s="16" t="s">
        <v>148</v>
      </c>
      <c r="D114" s="25">
        <v>0</v>
      </c>
      <c r="E114" s="18">
        <f t="shared" si="82"/>
        <v>0</v>
      </c>
      <c r="F114" s="18">
        <f t="shared" si="82"/>
        <v>0</v>
      </c>
      <c r="G114" s="24">
        <f>F114-E114</f>
        <v>0</v>
      </c>
      <c r="H114" s="24">
        <v>0</v>
      </c>
      <c r="I114" s="25"/>
      <c r="J114" s="18"/>
      <c r="K114" s="26">
        <f>J114-I114</f>
        <v>0</v>
      </c>
      <c r="L114" s="26">
        <v>0</v>
      </c>
      <c r="M114" s="25"/>
      <c r="N114" s="25"/>
      <c r="O114" s="26">
        <f>N114-M114</f>
        <v>0</v>
      </c>
      <c r="P114" s="26"/>
      <c r="Q114" s="25"/>
      <c r="R114" s="25"/>
      <c r="S114" s="26">
        <f>R114-Q114</f>
        <v>0</v>
      </c>
      <c r="T114" s="26"/>
      <c r="U114" s="25"/>
      <c r="V114" s="25"/>
      <c r="W114" s="26">
        <f>V114-U114</f>
        <v>0</v>
      </c>
      <c r="X114" s="26"/>
      <c r="Y114" s="25"/>
      <c r="Z114" s="25"/>
      <c r="AA114" s="26">
        <f>Z114-Y114</f>
        <v>0</v>
      </c>
      <c r="AB114" s="26"/>
      <c r="AC114" s="25"/>
      <c r="AD114" s="25"/>
      <c r="AE114" s="26">
        <f>AD114-AC114</f>
        <v>0</v>
      </c>
      <c r="AF114" s="26"/>
      <c r="AG114" s="25"/>
      <c r="AH114" s="25"/>
      <c r="AI114" s="26">
        <f>AH114-AG114</f>
        <v>0</v>
      </c>
      <c r="AJ114" s="26"/>
      <c r="AK114" s="25"/>
      <c r="AL114" s="25"/>
      <c r="AM114" s="26">
        <f>AL114-AK114</f>
        <v>0</v>
      </c>
      <c r="AN114" s="26"/>
      <c r="AO114" s="25"/>
      <c r="AP114" s="25"/>
      <c r="AQ114" s="26">
        <f>AP114-AO114</f>
        <v>0</v>
      </c>
      <c r="AR114" s="26"/>
      <c r="AS114" s="25"/>
      <c r="AT114" s="25"/>
      <c r="AU114" s="26">
        <f>AT114-AS114</f>
        <v>0</v>
      </c>
      <c r="AV114" s="14"/>
      <c r="AW114" s="27"/>
      <c r="AX114" s="27"/>
      <c r="AY114" s="27">
        <v>0</v>
      </c>
      <c r="AZ114" s="27"/>
      <c r="BA114" s="27"/>
      <c r="BB114" s="27"/>
      <c r="BC114" s="27">
        <v>0</v>
      </c>
      <c r="BD114" s="27"/>
      <c r="BE114" s="27"/>
      <c r="BF114" s="27"/>
      <c r="BG114" s="27">
        <f t="shared" si="81"/>
        <v>0</v>
      </c>
      <c r="BH114" s="34" t="e">
        <f t="shared" si="59"/>
        <v>#DIV/0!</v>
      </c>
    </row>
    <row r="115" spans="1:60" ht="12.75" hidden="1" customHeight="1">
      <c r="A115" s="16"/>
      <c r="B115" s="51">
        <v>1718002623</v>
      </c>
      <c r="C115" s="16" t="s">
        <v>149</v>
      </c>
      <c r="D115" s="25">
        <v>0</v>
      </c>
      <c r="E115" s="18">
        <f t="shared" si="82"/>
        <v>0</v>
      </c>
      <c r="F115" s="18">
        <f t="shared" si="82"/>
        <v>0</v>
      </c>
      <c r="G115" s="24">
        <f t="shared" si="41"/>
        <v>0</v>
      </c>
      <c r="H115" s="24">
        <v>0</v>
      </c>
      <c r="I115" s="25"/>
      <c r="J115" s="18"/>
      <c r="K115" s="26">
        <f t="shared" si="74"/>
        <v>0</v>
      </c>
      <c r="L115" s="26"/>
      <c r="M115" s="25"/>
      <c r="N115" s="25"/>
      <c r="O115" s="26">
        <f t="shared" si="70"/>
        <v>0</v>
      </c>
      <c r="P115" s="26"/>
      <c r="Q115" s="25"/>
      <c r="R115" s="25"/>
      <c r="S115" s="26">
        <f t="shared" si="71"/>
        <v>0</v>
      </c>
      <c r="T115" s="26"/>
      <c r="U115" s="25"/>
      <c r="V115" s="25"/>
      <c r="W115" s="26">
        <f t="shared" si="72"/>
        <v>0</v>
      </c>
      <c r="X115" s="26"/>
      <c r="Y115" s="25"/>
      <c r="Z115" s="25"/>
      <c r="AA115" s="26">
        <f t="shared" si="75"/>
        <v>0</v>
      </c>
      <c r="AB115" s="26"/>
      <c r="AC115" s="25"/>
      <c r="AD115" s="25"/>
      <c r="AE115" s="26">
        <f t="shared" si="73"/>
        <v>0</v>
      </c>
      <c r="AF115" s="26"/>
      <c r="AG115" s="25"/>
      <c r="AH115" s="25"/>
      <c r="AI115" s="26">
        <f t="shared" si="76"/>
        <v>0</v>
      </c>
      <c r="AJ115" s="26"/>
      <c r="AK115" s="25"/>
      <c r="AL115" s="25"/>
      <c r="AM115" s="26">
        <f t="shared" si="77"/>
        <v>0</v>
      </c>
      <c r="AN115" s="26"/>
      <c r="AO115" s="25"/>
      <c r="AP115" s="25"/>
      <c r="AQ115" s="26">
        <f t="shared" si="78"/>
        <v>0</v>
      </c>
      <c r="AR115" s="26"/>
      <c r="AS115" s="25"/>
      <c r="AT115" s="25"/>
      <c r="AU115" s="26">
        <f t="shared" si="79"/>
        <v>0</v>
      </c>
      <c r="AV115" s="14"/>
      <c r="AW115" s="27"/>
      <c r="AX115" s="27"/>
      <c r="AY115" s="27">
        <v>0</v>
      </c>
      <c r="AZ115" s="27"/>
      <c r="BA115" s="27"/>
      <c r="BB115" s="27"/>
      <c r="BC115" s="27">
        <v>0</v>
      </c>
      <c r="BD115" s="27"/>
      <c r="BE115" s="27"/>
      <c r="BF115" s="27"/>
      <c r="BG115" s="27">
        <f t="shared" si="81"/>
        <v>0</v>
      </c>
      <c r="BH115" s="34" t="e">
        <f t="shared" si="59"/>
        <v>#DIV/0!</v>
      </c>
    </row>
    <row r="116" spans="1:60">
      <c r="A116" s="16"/>
      <c r="B116" s="51">
        <v>1718002334</v>
      </c>
      <c r="C116" s="16" t="s">
        <v>150</v>
      </c>
      <c r="D116" s="25">
        <v>44.578000000000003</v>
      </c>
      <c r="E116" s="18">
        <f t="shared" si="82"/>
        <v>3.4101499999999998</v>
      </c>
      <c r="F116" s="18">
        <f t="shared" si="82"/>
        <v>0</v>
      </c>
      <c r="G116" s="24">
        <f t="shared" si="41"/>
        <v>-3.4101499999999998</v>
      </c>
      <c r="H116" s="24">
        <f t="shared" si="83"/>
        <v>0</v>
      </c>
      <c r="I116" s="18">
        <v>3.4101499999999998</v>
      </c>
      <c r="J116" s="18"/>
      <c r="K116" s="26">
        <f t="shared" si="74"/>
        <v>-3.4101499999999998</v>
      </c>
      <c r="L116" s="26"/>
      <c r="M116" s="25"/>
      <c r="N116" s="25"/>
      <c r="O116" s="26">
        <f t="shared" si="70"/>
        <v>0</v>
      </c>
      <c r="P116" s="26"/>
      <c r="Q116" s="25"/>
      <c r="R116" s="25"/>
      <c r="S116" s="26">
        <f t="shared" si="71"/>
        <v>0</v>
      </c>
      <c r="T116" s="26"/>
      <c r="U116" s="25"/>
      <c r="V116" s="25"/>
      <c r="W116" s="26">
        <f t="shared" si="72"/>
        <v>0</v>
      </c>
      <c r="X116" s="26"/>
      <c r="Y116" s="25"/>
      <c r="Z116" s="25"/>
      <c r="AA116" s="26">
        <f t="shared" si="75"/>
        <v>0</v>
      </c>
      <c r="AB116" s="26"/>
      <c r="AC116" s="25"/>
      <c r="AD116" s="25"/>
      <c r="AE116" s="26">
        <f t="shared" si="73"/>
        <v>0</v>
      </c>
      <c r="AF116" s="26"/>
      <c r="AG116" s="25"/>
      <c r="AH116" s="25"/>
      <c r="AI116" s="26">
        <f t="shared" si="76"/>
        <v>0</v>
      </c>
      <c r="AJ116" s="26"/>
      <c r="AK116" s="25"/>
      <c r="AL116" s="18"/>
      <c r="AM116" s="26">
        <f t="shared" si="77"/>
        <v>0</v>
      </c>
      <c r="AN116" s="26"/>
      <c r="AO116" s="25"/>
      <c r="AP116" s="25"/>
      <c r="AQ116" s="26">
        <f t="shared" si="78"/>
        <v>0</v>
      </c>
      <c r="AR116" s="26"/>
      <c r="AS116" s="25"/>
      <c r="AT116" s="25"/>
      <c r="AU116" s="26">
        <f t="shared" si="79"/>
        <v>0</v>
      </c>
      <c r="AV116" s="14"/>
      <c r="AW116" s="27"/>
      <c r="AX116" s="27"/>
      <c r="AY116" s="27">
        <v>0</v>
      </c>
      <c r="AZ116" s="27"/>
      <c r="BA116" s="27"/>
      <c r="BB116" s="27"/>
      <c r="BC116" s="27">
        <v>0</v>
      </c>
      <c r="BD116" s="27"/>
      <c r="BE116" s="27"/>
      <c r="BF116" s="27"/>
      <c r="BG116" s="27">
        <f t="shared" si="81"/>
        <v>0</v>
      </c>
      <c r="BH116" s="34">
        <v>0</v>
      </c>
    </row>
    <row r="117" spans="1:60" ht="12.75" customHeight="1">
      <c r="A117" s="16"/>
      <c r="B117" s="51">
        <v>1718002567</v>
      </c>
      <c r="C117" s="16" t="s">
        <v>151</v>
      </c>
      <c r="D117" s="25">
        <v>52.975000000000001</v>
      </c>
      <c r="E117" s="18">
        <f t="shared" si="82"/>
        <v>0</v>
      </c>
      <c r="F117" s="18">
        <f t="shared" si="82"/>
        <v>0</v>
      </c>
      <c r="G117" s="24">
        <f t="shared" si="41"/>
        <v>0</v>
      </c>
      <c r="H117" s="24">
        <v>0</v>
      </c>
      <c r="I117" s="25"/>
      <c r="J117" s="18"/>
      <c r="K117" s="26">
        <f t="shared" si="74"/>
        <v>0</v>
      </c>
      <c r="L117" s="26"/>
      <c r="M117" s="25"/>
      <c r="N117" s="25"/>
      <c r="O117" s="26">
        <f t="shared" si="70"/>
        <v>0</v>
      </c>
      <c r="P117" s="26"/>
      <c r="Q117" s="25"/>
      <c r="R117" s="25"/>
      <c r="S117" s="26">
        <f t="shared" si="71"/>
        <v>0</v>
      </c>
      <c r="T117" s="26"/>
      <c r="U117" s="25"/>
      <c r="V117" s="25"/>
      <c r="W117" s="26">
        <f t="shared" si="72"/>
        <v>0</v>
      </c>
      <c r="X117" s="26"/>
      <c r="Y117" s="25"/>
      <c r="Z117" s="25"/>
      <c r="AA117" s="26">
        <f t="shared" si="75"/>
        <v>0</v>
      </c>
      <c r="AB117" s="26"/>
      <c r="AC117" s="25"/>
      <c r="AD117" s="25"/>
      <c r="AE117" s="26">
        <f t="shared" si="73"/>
        <v>0</v>
      </c>
      <c r="AF117" s="26"/>
      <c r="AG117" s="25"/>
      <c r="AH117" s="25"/>
      <c r="AI117" s="26">
        <f t="shared" si="76"/>
        <v>0</v>
      </c>
      <c r="AJ117" s="26"/>
      <c r="AK117" s="18"/>
      <c r="AL117" s="18"/>
      <c r="AM117" s="26">
        <f t="shared" si="77"/>
        <v>0</v>
      </c>
      <c r="AN117" s="26"/>
      <c r="AO117" s="25"/>
      <c r="AP117" s="25"/>
      <c r="AQ117" s="26">
        <f t="shared" si="78"/>
        <v>0</v>
      </c>
      <c r="AR117" s="26"/>
      <c r="AS117" s="25"/>
      <c r="AT117" s="25"/>
      <c r="AU117" s="26">
        <f t="shared" si="79"/>
        <v>0</v>
      </c>
      <c r="AV117" s="14"/>
      <c r="AW117" s="27"/>
      <c r="AX117" s="27"/>
      <c r="AY117" s="27">
        <v>0</v>
      </c>
      <c r="AZ117" s="27"/>
      <c r="BA117" s="27"/>
      <c r="BB117" s="27"/>
      <c r="BC117" s="27">
        <v>0</v>
      </c>
      <c r="BD117" s="27"/>
      <c r="BE117" s="27"/>
      <c r="BF117" s="27"/>
      <c r="BG117" s="27">
        <f t="shared" si="81"/>
        <v>0</v>
      </c>
      <c r="BH117" s="34">
        <v>0</v>
      </c>
    </row>
    <row r="118" spans="1:60" ht="12.75" customHeight="1">
      <c r="A118" s="16"/>
      <c r="B118" s="51">
        <v>1701059340</v>
      </c>
      <c r="C118" s="16" t="s">
        <v>152</v>
      </c>
      <c r="D118" s="25">
        <v>0.2</v>
      </c>
      <c r="E118" s="18">
        <f t="shared" si="82"/>
        <v>0</v>
      </c>
      <c r="F118" s="18">
        <f t="shared" si="82"/>
        <v>0</v>
      </c>
      <c r="G118" s="24">
        <f t="shared" si="41"/>
        <v>0</v>
      </c>
      <c r="H118" s="24">
        <v>0</v>
      </c>
      <c r="I118" s="25"/>
      <c r="J118" s="25"/>
      <c r="K118" s="26">
        <f>J118-I118</f>
        <v>0</v>
      </c>
      <c r="L118" s="26"/>
      <c r="M118" s="25"/>
      <c r="N118" s="25"/>
      <c r="O118" s="26">
        <f>N118-M118</f>
        <v>0</v>
      </c>
      <c r="P118" s="26"/>
      <c r="Q118" s="25"/>
      <c r="R118" s="25"/>
      <c r="S118" s="26">
        <f>R118-Q118</f>
        <v>0</v>
      </c>
      <c r="T118" s="26"/>
      <c r="U118" s="25"/>
      <c r="V118" s="25"/>
      <c r="W118" s="26">
        <f>V118-U118</f>
        <v>0</v>
      </c>
      <c r="X118" s="26"/>
      <c r="Y118" s="25"/>
      <c r="Z118" s="25"/>
      <c r="AA118" s="26">
        <f>Z118-Y118</f>
        <v>0</v>
      </c>
      <c r="AB118" s="26"/>
      <c r="AC118" s="25"/>
      <c r="AD118" s="25"/>
      <c r="AE118" s="26">
        <f>AD118-AC118</f>
        <v>0</v>
      </c>
      <c r="AF118" s="26"/>
      <c r="AG118" s="25"/>
      <c r="AH118" s="25"/>
      <c r="AI118" s="26">
        <f>AH118-AG118</f>
        <v>0</v>
      </c>
      <c r="AJ118" s="26"/>
      <c r="AK118" s="25"/>
      <c r="AL118" s="25"/>
      <c r="AM118" s="26">
        <f>AL118-AK118</f>
        <v>0</v>
      </c>
      <c r="AN118" s="26"/>
      <c r="AO118" s="25"/>
      <c r="AP118" s="25"/>
      <c r="AQ118" s="26">
        <f>AP118-AO118</f>
        <v>0</v>
      </c>
      <c r="AR118" s="26"/>
      <c r="AS118" s="25"/>
      <c r="AT118" s="25"/>
      <c r="AU118" s="26">
        <f>AT118-AS118</f>
        <v>0</v>
      </c>
      <c r="AV118" s="14"/>
      <c r="AW118" s="27"/>
      <c r="AX118" s="27"/>
      <c r="AY118" s="27">
        <v>0</v>
      </c>
      <c r="AZ118" s="27"/>
      <c r="BA118" s="27"/>
      <c r="BB118" s="27"/>
      <c r="BC118" s="27">
        <v>0</v>
      </c>
      <c r="BD118" s="27"/>
      <c r="BE118" s="27"/>
      <c r="BF118" s="27"/>
      <c r="BG118" s="27">
        <f t="shared" si="81"/>
        <v>0</v>
      </c>
      <c r="BH118" s="34">
        <v>0</v>
      </c>
    </row>
    <row r="119" spans="1:60" ht="12.75" hidden="1" customHeight="1">
      <c r="A119" s="16"/>
      <c r="B119" s="51">
        <v>1718002648</v>
      </c>
      <c r="C119" s="16" t="s">
        <v>153</v>
      </c>
      <c r="D119" s="25">
        <v>0</v>
      </c>
      <c r="E119" s="18">
        <f t="shared" si="82"/>
        <v>0</v>
      </c>
      <c r="F119" s="18">
        <f t="shared" si="82"/>
        <v>0</v>
      </c>
      <c r="G119" s="24">
        <f t="shared" si="41"/>
        <v>0</v>
      </c>
      <c r="H119" s="24">
        <v>0</v>
      </c>
      <c r="I119" s="25"/>
      <c r="J119" s="25"/>
      <c r="K119" s="26">
        <f>J119-I119</f>
        <v>0</v>
      </c>
      <c r="L119" s="26"/>
      <c r="M119" s="25"/>
      <c r="N119" s="25"/>
      <c r="O119" s="26">
        <f>N119-M119</f>
        <v>0</v>
      </c>
      <c r="P119" s="26"/>
      <c r="Q119" s="25"/>
      <c r="R119" s="25"/>
      <c r="S119" s="26">
        <f>R119-Q119</f>
        <v>0</v>
      </c>
      <c r="T119" s="26"/>
      <c r="U119" s="25"/>
      <c r="V119" s="25"/>
      <c r="W119" s="26">
        <f>V119-U119</f>
        <v>0</v>
      </c>
      <c r="X119" s="26"/>
      <c r="Y119" s="25"/>
      <c r="Z119" s="25"/>
      <c r="AA119" s="26">
        <f>Z119-Y119</f>
        <v>0</v>
      </c>
      <c r="AB119" s="26"/>
      <c r="AC119" s="25"/>
      <c r="AD119" s="25"/>
      <c r="AE119" s="26">
        <f>AD119-AC119</f>
        <v>0</v>
      </c>
      <c r="AF119" s="26"/>
      <c r="AG119" s="25"/>
      <c r="AH119" s="25"/>
      <c r="AI119" s="26">
        <f>AH119-AG119</f>
        <v>0</v>
      </c>
      <c r="AJ119" s="26"/>
      <c r="AK119" s="25"/>
      <c r="AL119" s="25"/>
      <c r="AM119" s="26">
        <f>AL119-AK119</f>
        <v>0</v>
      </c>
      <c r="AN119" s="26"/>
      <c r="AO119" s="25"/>
      <c r="AP119" s="25"/>
      <c r="AQ119" s="26">
        <f>AP119-AO119</f>
        <v>0</v>
      </c>
      <c r="AR119" s="26"/>
      <c r="AS119" s="25"/>
      <c r="AT119" s="25"/>
      <c r="AU119" s="26">
        <f>AT119-AS119</f>
        <v>0</v>
      </c>
      <c r="AV119" s="14"/>
      <c r="AW119" s="27"/>
      <c r="AX119" s="27"/>
      <c r="AY119" s="27">
        <v>0</v>
      </c>
      <c r="AZ119" s="27"/>
      <c r="BA119" s="27"/>
      <c r="BB119" s="27"/>
      <c r="BC119" s="27">
        <v>0</v>
      </c>
      <c r="BD119" s="27"/>
      <c r="BE119" s="27"/>
      <c r="BF119" s="27"/>
      <c r="BG119" s="27">
        <f t="shared" si="81"/>
        <v>0</v>
      </c>
      <c r="BH119" s="34" t="e">
        <f t="shared" si="59"/>
        <v>#DIV/0!</v>
      </c>
    </row>
    <row r="120" spans="1:60" ht="12.75" customHeight="1">
      <c r="A120" s="16"/>
      <c r="B120" s="58">
        <v>1718002662</v>
      </c>
      <c r="C120" s="16" t="s">
        <v>154</v>
      </c>
      <c r="D120" s="25">
        <v>0</v>
      </c>
      <c r="E120" s="18">
        <f t="shared" si="82"/>
        <v>7.6378399999999997</v>
      </c>
      <c r="F120" s="18">
        <f t="shared" si="82"/>
        <v>38.567369999999997</v>
      </c>
      <c r="G120" s="24">
        <f t="shared" si="41"/>
        <v>30.929529999999996</v>
      </c>
      <c r="H120" s="24">
        <v>0</v>
      </c>
      <c r="I120" s="25"/>
      <c r="J120" s="25"/>
      <c r="K120" s="26"/>
      <c r="L120" s="26"/>
      <c r="M120" s="25"/>
      <c r="N120" s="25"/>
      <c r="O120" s="26"/>
      <c r="P120" s="26"/>
      <c r="Q120" s="25"/>
      <c r="R120" s="25"/>
      <c r="S120" s="26"/>
      <c r="T120" s="26"/>
      <c r="U120" s="25"/>
      <c r="V120" s="25"/>
      <c r="W120" s="26">
        <f t="shared" ref="W120:W121" si="85">V120-U120</f>
        <v>0</v>
      </c>
      <c r="X120" s="26"/>
      <c r="Y120" s="25"/>
      <c r="Z120" s="25"/>
      <c r="AA120" s="26"/>
      <c r="AB120" s="26"/>
      <c r="AC120" s="25"/>
      <c r="AD120" s="25"/>
      <c r="AE120" s="26"/>
      <c r="AF120" s="26"/>
      <c r="AG120" s="25"/>
      <c r="AH120" s="25"/>
      <c r="AI120" s="26"/>
      <c r="AJ120" s="26"/>
      <c r="AK120" s="25">
        <v>7.6378399999999997</v>
      </c>
      <c r="AL120" s="25">
        <v>38.567369999999997</v>
      </c>
      <c r="AM120" s="26">
        <f>AL120-AK120</f>
        <v>30.929529999999996</v>
      </c>
      <c r="AN120" s="26"/>
      <c r="AO120" s="25"/>
      <c r="AP120" s="25"/>
      <c r="AQ120" s="26"/>
      <c r="AR120" s="26"/>
      <c r="AS120" s="25"/>
      <c r="AT120" s="25"/>
      <c r="AU120" s="26"/>
      <c r="AV120" s="14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>
        <f t="shared" si="81"/>
        <v>0</v>
      </c>
      <c r="BH120" s="34">
        <v>0</v>
      </c>
    </row>
    <row r="121" spans="1:60" ht="12.75" hidden="1" customHeight="1">
      <c r="A121" s="16"/>
      <c r="B121" s="51">
        <v>1718002687</v>
      </c>
      <c r="C121" s="16" t="s">
        <v>155</v>
      </c>
      <c r="D121" s="25">
        <v>0</v>
      </c>
      <c r="E121" s="18">
        <f t="shared" si="82"/>
        <v>0</v>
      </c>
      <c r="F121" s="18">
        <f t="shared" si="82"/>
        <v>0</v>
      </c>
      <c r="G121" s="24">
        <f t="shared" si="41"/>
        <v>0</v>
      </c>
      <c r="H121" s="24">
        <v>0</v>
      </c>
      <c r="I121" s="25"/>
      <c r="J121" s="25"/>
      <c r="K121" s="26">
        <f t="shared" si="74"/>
        <v>0</v>
      </c>
      <c r="L121" s="26"/>
      <c r="M121" s="25"/>
      <c r="N121" s="25"/>
      <c r="O121" s="26">
        <f t="shared" si="70"/>
        <v>0</v>
      </c>
      <c r="P121" s="26"/>
      <c r="Q121" s="25"/>
      <c r="R121" s="25"/>
      <c r="S121" s="26">
        <f t="shared" si="71"/>
        <v>0</v>
      </c>
      <c r="T121" s="26"/>
      <c r="U121" s="25"/>
      <c r="V121" s="25"/>
      <c r="W121" s="26">
        <f t="shared" si="85"/>
        <v>0</v>
      </c>
      <c r="X121" s="26"/>
      <c r="Y121" s="25"/>
      <c r="Z121" s="25"/>
      <c r="AA121" s="26">
        <f t="shared" si="75"/>
        <v>0</v>
      </c>
      <c r="AB121" s="26"/>
      <c r="AC121" s="25"/>
      <c r="AD121" s="25"/>
      <c r="AE121" s="26">
        <f t="shared" si="73"/>
        <v>0</v>
      </c>
      <c r="AF121" s="26"/>
      <c r="AG121" s="25"/>
      <c r="AH121" s="25"/>
      <c r="AI121" s="26">
        <f t="shared" si="76"/>
        <v>0</v>
      </c>
      <c r="AJ121" s="26"/>
      <c r="AK121" s="25"/>
      <c r="AL121" s="25"/>
      <c r="AM121" s="26">
        <f t="shared" si="77"/>
        <v>0</v>
      </c>
      <c r="AN121" s="26"/>
      <c r="AO121" s="25"/>
      <c r="AP121" s="25"/>
      <c r="AQ121" s="26">
        <f t="shared" si="78"/>
        <v>0</v>
      </c>
      <c r="AR121" s="26"/>
      <c r="AS121" s="25"/>
      <c r="AT121" s="25"/>
      <c r="AU121" s="26">
        <f t="shared" si="79"/>
        <v>0</v>
      </c>
      <c r="AV121" s="14"/>
      <c r="AW121" s="27"/>
      <c r="AX121" s="27"/>
      <c r="AY121" s="27">
        <v>0</v>
      </c>
      <c r="AZ121" s="27"/>
      <c r="BA121" s="27"/>
      <c r="BB121" s="27"/>
      <c r="BC121" s="27">
        <v>0</v>
      </c>
      <c r="BD121" s="27"/>
      <c r="BE121" s="27"/>
      <c r="BF121" s="27"/>
      <c r="BG121" s="27">
        <f t="shared" si="81"/>
        <v>0</v>
      </c>
      <c r="BH121" s="34" t="e">
        <f t="shared" si="59"/>
        <v>#DIV/0!</v>
      </c>
    </row>
    <row r="122" spans="1:60" ht="12.75" hidden="1" customHeight="1">
      <c r="A122" s="16"/>
      <c r="B122" s="51"/>
      <c r="C122" s="16" t="s">
        <v>156</v>
      </c>
      <c r="D122" s="25">
        <v>0</v>
      </c>
      <c r="E122" s="18">
        <f t="shared" si="82"/>
        <v>0</v>
      </c>
      <c r="F122" s="18">
        <f t="shared" si="82"/>
        <v>0</v>
      </c>
      <c r="G122" s="24">
        <f t="shared" si="41"/>
        <v>0</v>
      </c>
      <c r="H122" s="24" t="e">
        <f t="shared" si="83"/>
        <v>#DIV/0!</v>
      </c>
      <c r="I122" s="25"/>
      <c r="J122" s="25"/>
      <c r="K122" s="26">
        <f t="shared" si="74"/>
        <v>0</v>
      </c>
      <c r="L122" s="26" t="e">
        <f t="shared" ref="L122:L127" si="86">J122/I122</f>
        <v>#DIV/0!</v>
      </c>
      <c r="M122" s="25"/>
      <c r="N122" s="25"/>
      <c r="O122" s="26">
        <f t="shared" si="70"/>
        <v>0</v>
      </c>
      <c r="P122" s="26"/>
      <c r="Q122" s="25"/>
      <c r="R122" s="25"/>
      <c r="S122" s="26">
        <f t="shared" si="71"/>
        <v>0</v>
      </c>
      <c r="T122" s="26"/>
      <c r="U122" s="25"/>
      <c r="V122" s="25"/>
      <c r="W122" s="26">
        <f t="shared" si="72"/>
        <v>0</v>
      </c>
      <c r="X122" s="26"/>
      <c r="Y122" s="25"/>
      <c r="Z122" s="25"/>
      <c r="AA122" s="26">
        <f t="shared" si="75"/>
        <v>0</v>
      </c>
      <c r="AB122" s="26"/>
      <c r="AC122" s="25"/>
      <c r="AD122" s="25"/>
      <c r="AE122" s="26">
        <f t="shared" si="73"/>
        <v>0</v>
      </c>
      <c r="AF122" s="26"/>
      <c r="AG122" s="25"/>
      <c r="AH122" s="25"/>
      <c r="AI122" s="26">
        <f t="shared" si="76"/>
        <v>0</v>
      </c>
      <c r="AJ122" s="26"/>
      <c r="AK122" s="25"/>
      <c r="AL122" s="25"/>
      <c r="AM122" s="26">
        <f t="shared" si="77"/>
        <v>0</v>
      </c>
      <c r="AN122" s="26"/>
      <c r="AO122" s="25"/>
      <c r="AP122" s="25"/>
      <c r="AQ122" s="26">
        <f t="shared" si="78"/>
        <v>0</v>
      </c>
      <c r="AR122" s="26"/>
      <c r="AS122" s="25"/>
      <c r="AT122" s="25"/>
      <c r="AU122" s="26">
        <f t="shared" si="79"/>
        <v>0</v>
      </c>
      <c r="AV122" s="14"/>
      <c r="AW122" s="27"/>
      <c r="AX122" s="27"/>
      <c r="AY122" s="27">
        <v>0</v>
      </c>
      <c r="AZ122" s="27"/>
      <c r="BA122" s="27"/>
      <c r="BB122" s="27"/>
      <c r="BC122" s="27">
        <v>0</v>
      </c>
      <c r="BD122" s="27"/>
      <c r="BE122" s="27"/>
      <c r="BF122" s="27"/>
      <c r="BG122" s="27">
        <f t="shared" si="81"/>
        <v>0</v>
      </c>
      <c r="BH122" s="34" t="e">
        <f t="shared" si="59"/>
        <v>#DIV/0!</v>
      </c>
    </row>
    <row r="123" spans="1:60" ht="12.75" hidden="1" customHeight="1">
      <c r="A123" s="16"/>
      <c r="B123" s="51">
        <v>7704412966</v>
      </c>
      <c r="C123" s="16" t="s">
        <v>157</v>
      </c>
      <c r="D123" s="25">
        <v>0</v>
      </c>
      <c r="E123" s="18">
        <f t="shared" si="82"/>
        <v>0</v>
      </c>
      <c r="F123" s="18">
        <f t="shared" si="82"/>
        <v>0</v>
      </c>
      <c r="G123" s="49">
        <f t="shared" si="41"/>
        <v>0</v>
      </c>
      <c r="H123" s="24"/>
      <c r="I123" s="25"/>
      <c r="J123" s="25"/>
      <c r="K123" s="26">
        <f t="shared" si="74"/>
        <v>0</v>
      </c>
      <c r="L123" s="26"/>
      <c r="M123" s="25"/>
      <c r="N123" s="25"/>
      <c r="O123" s="26">
        <f t="shared" si="70"/>
        <v>0</v>
      </c>
      <c r="P123" s="26"/>
      <c r="Q123" s="25"/>
      <c r="R123" s="25"/>
      <c r="S123" s="26">
        <f t="shared" si="71"/>
        <v>0</v>
      </c>
      <c r="T123" s="26"/>
      <c r="U123" s="25"/>
      <c r="V123" s="25"/>
      <c r="W123" s="26">
        <f t="shared" si="72"/>
        <v>0</v>
      </c>
      <c r="X123" s="26"/>
      <c r="Y123" s="25"/>
      <c r="Z123" s="25"/>
      <c r="AA123" s="26">
        <f t="shared" si="75"/>
        <v>0</v>
      </c>
      <c r="AB123" s="26"/>
      <c r="AC123" s="25"/>
      <c r="AD123" s="25"/>
      <c r="AE123" s="26">
        <f t="shared" si="73"/>
        <v>0</v>
      </c>
      <c r="AF123" s="26"/>
      <c r="AG123" s="25"/>
      <c r="AH123" s="25"/>
      <c r="AI123" s="26">
        <f t="shared" si="76"/>
        <v>0</v>
      </c>
      <c r="AJ123" s="26"/>
      <c r="AK123" s="25"/>
      <c r="AL123" s="25"/>
      <c r="AM123" s="26">
        <f t="shared" si="77"/>
        <v>0</v>
      </c>
      <c r="AN123" s="26"/>
      <c r="AO123" s="25"/>
      <c r="AP123" s="25"/>
      <c r="AQ123" s="26">
        <f t="shared" si="78"/>
        <v>0</v>
      </c>
      <c r="AR123" s="26"/>
      <c r="AS123" s="25"/>
      <c r="AT123" s="25"/>
      <c r="AU123" s="26">
        <f t="shared" si="79"/>
        <v>0</v>
      </c>
      <c r="AV123" s="14"/>
      <c r="AW123" s="27"/>
      <c r="AX123" s="27"/>
      <c r="AY123" s="27">
        <v>0</v>
      </c>
      <c r="AZ123" s="27"/>
      <c r="BA123" s="27"/>
      <c r="BB123" s="27"/>
      <c r="BC123" s="27">
        <v>0</v>
      </c>
      <c r="BD123" s="27"/>
      <c r="BE123" s="27"/>
      <c r="BF123" s="27"/>
      <c r="BG123" s="27">
        <f t="shared" si="81"/>
        <v>0</v>
      </c>
      <c r="BH123" s="34" t="e">
        <f t="shared" si="59"/>
        <v>#DIV/0!</v>
      </c>
    </row>
    <row r="124" spans="1:60" ht="12.75" customHeight="1">
      <c r="A124" s="16"/>
      <c r="B124" s="59" t="s">
        <v>158</v>
      </c>
      <c r="C124" s="16" t="s">
        <v>159</v>
      </c>
      <c r="D124" s="25">
        <v>0</v>
      </c>
      <c r="E124" s="18">
        <f t="shared" si="82"/>
        <v>290.7543</v>
      </c>
      <c r="F124" s="18">
        <f t="shared" si="82"/>
        <v>290.7543</v>
      </c>
      <c r="G124" s="49">
        <f t="shared" si="41"/>
        <v>0</v>
      </c>
      <c r="H124" s="24">
        <f t="shared" si="83"/>
        <v>1</v>
      </c>
      <c r="I124" s="25"/>
      <c r="J124" s="25"/>
      <c r="K124" s="26">
        <f t="shared" si="74"/>
        <v>0</v>
      </c>
      <c r="L124" s="26">
        <v>0</v>
      </c>
      <c r="M124" s="25"/>
      <c r="N124" s="25"/>
      <c r="O124" s="26">
        <f t="shared" si="70"/>
        <v>0</v>
      </c>
      <c r="P124" s="26"/>
      <c r="Q124" s="25"/>
      <c r="R124" s="25"/>
      <c r="S124" s="26">
        <f t="shared" si="71"/>
        <v>0</v>
      </c>
      <c r="T124" s="26"/>
      <c r="U124" s="25"/>
      <c r="V124" s="25"/>
      <c r="W124" s="26">
        <f t="shared" si="72"/>
        <v>0</v>
      </c>
      <c r="X124" s="26"/>
      <c r="Y124" s="25"/>
      <c r="Z124" s="25"/>
      <c r="AA124" s="26">
        <f t="shared" si="75"/>
        <v>0</v>
      </c>
      <c r="AB124" s="26"/>
      <c r="AC124" s="25"/>
      <c r="AD124" s="25"/>
      <c r="AE124" s="26">
        <f t="shared" si="73"/>
        <v>0</v>
      </c>
      <c r="AF124" s="26"/>
      <c r="AG124" s="25"/>
      <c r="AH124" s="25"/>
      <c r="AI124" s="26">
        <f t="shared" si="76"/>
        <v>0</v>
      </c>
      <c r="AJ124" s="26"/>
      <c r="AK124" s="25"/>
      <c r="AL124" s="25"/>
      <c r="AM124" s="26">
        <f t="shared" si="77"/>
        <v>0</v>
      </c>
      <c r="AN124" s="26"/>
      <c r="AO124" s="25"/>
      <c r="AP124" s="25"/>
      <c r="AQ124" s="26">
        <f t="shared" si="78"/>
        <v>0</v>
      </c>
      <c r="AR124" s="26"/>
      <c r="AS124" s="25"/>
      <c r="AT124" s="25"/>
      <c r="AU124" s="26">
        <f t="shared" si="79"/>
        <v>0</v>
      </c>
      <c r="AV124" s="14"/>
      <c r="AW124" s="27"/>
      <c r="AX124" s="27"/>
      <c r="AY124" s="27">
        <v>0</v>
      </c>
      <c r="AZ124" s="27"/>
      <c r="BA124" s="27"/>
      <c r="BB124" s="27"/>
      <c r="BC124" s="27">
        <v>0</v>
      </c>
      <c r="BD124" s="27"/>
      <c r="BE124" s="27">
        <v>290.7543</v>
      </c>
      <c r="BF124" s="27">
        <v>290.7543</v>
      </c>
      <c r="BG124" s="27">
        <f t="shared" si="81"/>
        <v>0</v>
      </c>
      <c r="BH124" s="34">
        <f t="shared" si="59"/>
        <v>1</v>
      </c>
    </row>
    <row r="125" spans="1:60" ht="12.75" hidden="1" customHeight="1">
      <c r="A125" s="16"/>
      <c r="B125" s="51">
        <v>1718002609</v>
      </c>
      <c r="C125" s="16" t="s">
        <v>160</v>
      </c>
      <c r="D125" s="25"/>
      <c r="E125" s="18">
        <f t="shared" si="82"/>
        <v>0</v>
      </c>
      <c r="F125" s="18">
        <f t="shared" si="82"/>
        <v>0</v>
      </c>
      <c r="G125" s="49"/>
      <c r="H125" s="24" t="e">
        <f t="shared" si="83"/>
        <v>#DIV/0!</v>
      </c>
      <c r="I125" s="25"/>
      <c r="J125" s="25"/>
      <c r="K125" s="26"/>
      <c r="L125" s="26"/>
      <c r="M125" s="25"/>
      <c r="N125" s="25"/>
      <c r="O125" s="26"/>
      <c r="P125" s="26"/>
      <c r="Q125" s="25"/>
      <c r="R125" s="25"/>
      <c r="S125" s="26"/>
      <c r="T125" s="26"/>
      <c r="U125" s="25"/>
      <c r="V125" s="25"/>
      <c r="W125" s="26"/>
      <c r="X125" s="26"/>
      <c r="Y125" s="25"/>
      <c r="Z125" s="25"/>
      <c r="AA125" s="26"/>
      <c r="AB125" s="26"/>
      <c r="AC125" s="25"/>
      <c r="AD125" s="25"/>
      <c r="AE125" s="26"/>
      <c r="AF125" s="26"/>
      <c r="AG125" s="25"/>
      <c r="AH125" s="25"/>
      <c r="AI125" s="26"/>
      <c r="AJ125" s="26"/>
      <c r="AK125" s="25"/>
      <c r="AL125" s="25"/>
      <c r="AM125" s="26"/>
      <c r="AN125" s="26"/>
      <c r="AO125" s="25"/>
      <c r="AP125" s="25"/>
      <c r="AQ125" s="26"/>
      <c r="AR125" s="26"/>
      <c r="AS125" s="25"/>
      <c r="AT125" s="25"/>
      <c r="AU125" s="26"/>
      <c r="AV125" s="14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34" t="e">
        <f t="shared" si="59"/>
        <v>#DIV/0!</v>
      </c>
    </row>
    <row r="126" spans="1:60" ht="12.75" hidden="1" customHeight="1">
      <c r="A126" s="16"/>
      <c r="B126" s="51"/>
      <c r="C126" s="16" t="s">
        <v>161</v>
      </c>
      <c r="D126" s="25">
        <v>0</v>
      </c>
      <c r="E126" s="18">
        <f t="shared" si="82"/>
        <v>0</v>
      </c>
      <c r="F126" s="18">
        <f t="shared" si="82"/>
        <v>0</v>
      </c>
      <c r="G126" s="49">
        <f t="shared" si="41"/>
        <v>0</v>
      </c>
      <c r="H126" s="24" t="e">
        <f t="shared" si="83"/>
        <v>#DIV/0!</v>
      </c>
      <c r="I126" s="25"/>
      <c r="J126" s="25"/>
      <c r="K126" s="26">
        <f t="shared" si="74"/>
        <v>0</v>
      </c>
      <c r="L126" s="26" t="e">
        <f t="shared" si="86"/>
        <v>#DIV/0!</v>
      </c>
      <c r="M126" s="25"/>
      <c r="N126" s="25"/>
      <c r="O126" s="26">
        <f t="shared" si="70"/>
        <v>0</v>
      </c>
      <c r="P126" s="26"/>
      <c r="Q126" s="25"/>
      <c r="R126" s="25"/>
      <c r="S126" s="26">
        <f t="shared" si="71"/>
        <v>0</v>
      </c>
      <c r="T126" s="26"/>
      <c r="U126" s="25"/>
      <c r="V126" s="25"/>
      <c r="W126" s="26">
        <f t="shared" si="72"/>
        <v>0</v>
      </c>
      <c r="X126" s="26"/>
      <c r="Y126" s="25"/>
      <c r="Z126" s="25"/>
      <c r="AA126" s="26">
        <f t="shared" si="75"/>
        <v>0</v>
      </c>
      <c r="AB126" s="26"/>
      <c r="AC126" s="25"/>
      <c r="AD126" s="25"/>
      <c r="AE126" s="26">
        <f t="shared" si="73"/>
        <v>0</v>
      </c>
      <c r="AF126" s="26"/>
      <c r="AG126" s="25"/>
      <c r="AH126" s="25"/>
      <c r="AI126" s="26">
        <f t="shared" si="76"/>
        <v>0</v>
      </c>
      <c r="AJ126" s="26"/>
      <c r="AK126" s="25"/>
      <c r="AL126" s="25"/>
      <c r="AM126" s="26">
        <f t="shared" si="77"/>
        <v>0</v>
      </c>
      <c r="AN126" s="26"/>
      <c r="AO126" s="25"/>
      <c r="AP126" s="25"/>
      <c r="AQ126" s="26">
        <f t="shared" si="78"/>
        <v>0</v>
      </c>
      <c r="AR126" s="26"/>
      <c r="AS126" s="25"/>
      <c r="AT126" s="25"/>
      <c r="AU126" s="26">
        <f t="shared" si="79"/>
        <v>0</v>
      </c>
      <c r="AV126" s="14"/>
      <c r="AW126" s="27"/>
      <c r="AX126" s="27"/>
      <c r="AY126" s="27">
        <v>0</v>
      </c>
      <c r="AZ126" s="27"/>
      <c r="BA126" s="27"/>
      <c r="BB126" s="27"/>
      <c r="BC126" s="27">
        <v>0</v>
      </c>
      <c r="BD126" s="27"/>
      <c r="BE126" s="27"/>
      <c r="BF126" s="27"/>
      <c r="BG126" s="27">
        <v>0</v>
      </c>
      <c r="BH126" s="34" t="e">
        <f t="shared" si="59"/>
        <v>#DIV/0!</v>
      </c>
    </row>
    <row r="127" spans="1:60" ht="16.5" hidden="1" customHeight="1">
      <c r="A127" s="16"/>
      <c r="B127" s="51"/>
      <c r="C127" s="16" t="s">
        <v>162</v>
      </c>
      <c r="D127" s="25">
        <v>0</v>
      </c>
      <c r="E127" s="18">
        <f t="shared" si="82"/>
        <v>0</v>
      </c>
      <c r="F127" s="18">
        <f t="shared" si="82"/>
        <v>0</v>
      </c>
      <c r="G127" s="49">
        <f t="shared" si="41"/>
        <v>0</v>
      </c>
      <c r="H127" s="24" t="e">
        <f t="shared" si="83"/>
        <v>#DIV/0!</v>
      </c>
      <c r="I127" s="25"/>
      <c r="J127" s="25"/>
      <c r="K127" s="26">
        <f t="shared" si="74"/>
        <v>0</v>
      </c>
      <c r="L127" s="26" t="e">
        <f t="shared" si="86"/>
        <v>#DIV/0!</v>
      </c>
      <c r="M127" s="25"/>
      <c r="N127" s="25"/>
      <c r="O127" s="26">
        <f t="shared" si="70"/>
        <v>0</v>
      </c>
      <c r="P127" s="26"/>
      <c r="Q127" s="25"/>
      <c r="R127" s="25"/>
      <c r="S127" s="26">
        <f t="shared" si="71"/>
        <v>0</v>
      </c>
      <c r="T127" s="26"/>
      <c r="U127" s="25"/>
      <c r="V127" s="25"/>
      <c r="W127" s="26">
        <f t="shared" si="72"/>
        <v>0</v>
      </c>
      <c r="X127" s="26"/>
      <c r="Y127" s="25"/>
      <c r="Z127" s="25"/>
      <c r="AA127" s="26">
        <f t="shared" si="75"/>
        <v>0</v>
      </c>
      <c r="AB127" s="26"/>
      <c r="AC127" s="25"/>
      <c r="AD127" s="25"/>
      <c r="AE127" s="26">
        <f t="shared" si="73"/>
        <v>0</v>
      </c>
      <c r="AF127" s="26"/>
      <c r="AG127" s="25"/>
      <c r="AH127" s="25"/>
      <c r="AI127" s="26">
        <f t="shared" si="76"/>
        <v>0</v>
      </c>
      <c r="AJ127" s="26"/>
      <c r="AK127" s="25"/>
      <c r="AL127" s="25"/>
      <c r="AM127" s="26">
        <f t="shared" si="77"/>
        <v>0</v>
      </c>
      <c r="AN127" s="26"/>
      <c r="AO127" s="25"/>
      <c r="AP127" s="25"/>
      <c r="AQ127" s="26">
        <f t="shared" si="78"/>
        <v>0</v>
      </c>
      <c r="AR127" s="26"/>
      <c r="AS127" s="25"/>
      <c r="AT127" s="25"/>
      <c r="AU127" s="26">
        <f t="shared" si="79"/>
        <v>0</v>
      </c>
      <c r="AV127" s="14"/>
      <c r="AW127" s="27"/>
      <c r="AX127" s="27"/>
      <c r="AY127" s="27">
        <v>0</v>
      </c>
      <c r="AZ127" s="27"/>
      <c r="BA127" s="27"/>
      <c r="BB127" s="27"/>
      <c r="BC127" s="27">
        <v>0</v>
      </c>
      <c r="BD127" s="27"/>
      <c r="BE127" s="27"/>
      <c r="BF127" s="27"/>
      <c r="BG127" s="27">
        <v>0</v>
      </c>
      <c r="BH127" s="34" t="e">
        <f t="shared" si="59"/>
        <v>#DIV/0!</v>
      </c>
    </row>
    <row r="128" spans="1:60" ht="16.5" customHeight="1">
      <c r="A128" s="16"/>
      <c r="B128" s="51">
        <v>1718002630</v>
      </c>
      <c r="C128" s="16" t="s">
        <v>163</v>
      </c>
      <c r="D128" s="25">
        <v>0</v>
      </c>
      <c r="E128" s="18">
        <f t="shared" si="82"/>
        <v>6.2251899999999996</v>
      </c>
      <c r="F128" s="18">
        <f t="shared" si="82"/>
        <v>0</v>
      </c>
      <c r="G128" s="49">
        <f t="shared" si="41"/>
        <v>-6.2251899999999996</v>
      </c>
      <c r="H128" s="24">
        <f t="shared" si="83"/>
        <v>0</v>
      </c>
      <c r="I128" s="25"/>
      <c r="J128" s="25"/>
      <c r="K128" s="26"/>
      <c r="L128" s="26"/>
      <c r="M128" s="25"/>
      <c r="N128" s="25"/>
      <c r="O128" s="26"/>
      <c r="P128" s="26"/>
      <c r="Q128" s="25"/>
      <c r="R128" s="25"/>
      <c r="S128" s="26"/>
      <c r="T128" s="26"/>
      <c r="U128" s="25"/>
      <c r="V128" s="25"/>
      <c r="W128" s="26"/>
      <c r="X128" s="26"/>
      <c r="Y128" s="25"/>
      <c r="Z128" s="25"/>
      <c r="AA128" s="26"/>
      <c r="AB128" s="26"/>
      <c r="AC128" s="25"/>
      <c r="AD128" s="25"/>
      <c r="AE128" s="26"/>
      <c r="AF128" s="26"/>
      <c r="AG128" s="25"/>
      <c r="AH128" s="25"/>
      <c r="AI128" s="26"/>
      <c r="AJ128" s="26"/>
      <c r="AK128" s="25">
        <v>1.242E-2</v>
      </c>
      <c r="AL128" s="25"/>
      <c r="AM128" s="26"/>
      <c r="AN128" s="26"/>
      <c r="AO128" s="25"/>
      <c r="AP128" s="25"/>
      <c r="AQ128" s="26"/>
      <c r="AR128" s="26"/>
      <c r="AS128" s="25"/>
      <c r="AT128" s="25"/>
      <c r="AU128" s="26"/>
      <c r="AV128" s="14"/>
      <c r="AW128" s="27"/>
      <c r="AX128" s="27"/>
      <c r="AY128" s="27"/>
      <c r="AZ128" s="27"/>
      <c r="BA128" s="27"/>
      <c r="BB128" s="27"/>
      <c r="BC128" s="27"/>
      <c r="BD128" s="27"/>
      <c r="BE128" s="27">
        <v>6.2127699999999999</v>
      </c>
      <c r="BF128" s="27"/>
      <c r="BG128" s="27"/>
      <c r="BH128" s="34">
        <f t="shared" si="59"/>
        <v>0</v>
      </c>
    </row>
    <row r="129" spans="1:60" ht="16.5" customHeight="1">
      <c r="A129" s="16"/>
      <c r="B129" s="51">
        <v>1718001926</v>
      </c>
      <c r="C129" s="16" t="s">
        <v>164</v>
      </c>
      <c r="D129" s="25">
        <v>66.126999999999995</v>
      </c>
      <c r="E129" s="18">
        <f t="shared" si="82"/>
        <v>0</v>
      </c>
      <c r="F129" s="18">
        <f t="shared" si="82"/>
        <v>0</v>
      </c>
      <c r="G129" s="24">
        <f t="shared" si="41"/>
        <v>0</v>
      </c>
      <c r="H129" s="24">
        <v>0</v>
      </c>
      <c r="I129" s="25"/>
      <c r="J129" s="25"/>
      <c r="K129" s="26">
        <f t="shared" si="74"/>
        <v>0</v>
      </c>
      <c r="L129" s="26"/>
      <c r="M129" s="25"/>
      <c r="N129" s="25"/>
      <c r="O129" s="26">
        <f t="shared" si="70"/>
        <v>0</v>
      </c>
      <c r="P129" s="26"/>
      <c r="Q129" s="25"/>
      <c r="R129" s="25"/>
      <c r="S129" s="26">
        <f t="shared" si="71"/>
        <v>0</v>
      </c>
      <c r="T129" s="26"/>
      <c r="U129" s="25"/>
      <c r="V129" s="25"/>
      <c r="W129" s="26">
        <f t="shared" si="72"/>
        <v>0</v>
      </c>
      <c r="X129" s="26"/>
      <c r="Y129" s="25"/>
      <c r="Z129" s="25"/>
      <c r="AA129" s="26">
        <f t="shared" si="75"/>
        <v>0</v>
      </c>
      <c r="AB129" s="26"/>
      <c r="AC129" s="25"/>
      <c r="AD129" s="25"/>
      <c r="AE129" s="26">
        <f t="shared" si="73"/>
        <v>0</v>
      </c>
      <c r="AF129" s="26"/>
      <c r="AG129" s="25"/>
      <c r="AH129" s="25"/>
      <c r="AI129" s="26">
        <f t="shared" si="76"/>
        <v>0</v>
      </c>
      <c r="AJ129" s="26"/>
      <c r="AK129" s="18"/>
      <c r="AL129" s="18"/>
      <c r="AM129" s="26">
        <f t="shared" si="77"/>
        <v>0</v>
      </c>
      <c r="AN129" s="26"/>
      <c r="AO129" s="25"/>
      <c r="AP129" s="18"/>
      <c r="AQ129" s="26"/>
      <c r="AR129" s="26"/>
      <c r="AS129" s="25"/>
      <c r="AT129" s="25"/>
      <c r="AU129" s="26">
        <f t="shared" si="79"/>
        <v>0</v>
      </c>
      <c r="AV129" s="14"/>
      <c r="AW129" s="27"/>
      <c r="AX129" s="27"/>
      <c r="AY129" s="27">
        <v>0</v>
      </c>
      <c r="AZ129" s="27"/>
      <c r="BA129" s="27"/>
      <c r="BB129" s="27"/>
      <c r="BC129" s="27">
        <v>0</v>
      </c>
      <c r="BD129" s="27"/>
      <c r="BE129" s="27"/>
      <c r="BF129" s="27"/>
      <c r="BG129" s="27">
        <v>0</v>
      </c>
      <c r="BH129" s="34">
        <v>0</v>
      </c>
    </row>
    <row r="130" spans="1:60" hidden="1">
      <c r="A130" s="16"/>
      <c r="B130" s="51"/>
      <c r="C130" s="60" t="s">
        <v>165</v>
      </c>
      <c r="D130" s="25">
        <v>0</v>
      </c>
      <c r="E130" s="18">
        <f t="shared" si="82"/>
        <v>0</v>
      </c>
      <c r="F130" s="18">
        <f t="shared" si="82"/>
        <v>0</v>
      </c>
      <c r="G130" s="24">
        <f t="shared" si="41"/>
        <v>0</v>
      </c>
      <c r="H130" s="24" t="e">
        <f t="shared" si="83"/>
        <v>#DIV/0!</v>
      </c>
      <c r="I130" s="25"/>
      <c r="J130" s="25"/>
      <c r="K130" s="26">
        <f t="shared" si="74"/>
        <v>0</v>
      </c>
      <c r="L130" s="26"/>
      <c r="M130" s="25"/>
      <c r="N130" s="25"/>
      <c r="O130" s="26">
        <f t="shared" si="70"/>
        <v>0</v>
      </c>
      <c r="P130" s="26"/>
      <c r="Q130" s="25"/>
      <c r="R130" s="25"/>
      <c r="S130" s="26">
        <f t="shared" si="71"/>
        <v>0</v>
      </c>
      <c r="T130" s="26" t="e">
        <f>R130/Q130</f>
        <v>#DIV/0!</v>
      </c>
      <c r="U130" s="25"/>
      <c r="V130" s="25"/>
      <c r="W130" s="26">
        <f t="shared" si="72"/>
        <v>0</v>
      </c>
      <c r="X130" s="26"/>
      <c r="Y130" s="25"/>
      <c r="Z130" s="25"/>
      <c r="AA130" s="26">
        <f t="shared" si="75"/>
        <v>0</v>
      </c>
      <c r="AB130" s="26"/>
      <c r="AC130" s="25"/>
      <c r="AD130" s="25"/>
      <c r="AE130" s="26">
        <f t="shared" si="73"/>
        <v>0</v>
      </c>
      <c r="AF130" s="26"/>
      <c r="AG130" s="25"/>
      <c r="AH130" s="25"/>
      <c r="AI130" s="26">
        <f t="shared" si="76"/>
        <v>0</v>
      </c>
      <c r="AJ130" s="26"/>
      <c r="AK130" s="25"/>
      <c r="AL130" s="25"/>
      <c r="AM130" s="26">
        <f t="shared" si="77"/>
        <v>0</v>
      </c>
      <c r="AN130" s="26"/>
      <c r="AO130" s="25"/>
      <c r="AP130" s="25"/>
      <c r="AQ130" s="26">
        <f t="shared" si="78"/>
        <v>0</v>
      </c>
      <c r="AR130" s="26"/>
      <c r="AS130" s="25"/>
      <c r="AT130" s="25"/>
      <c r="AU130" s="26">
        <f t="shared" si="79"/>
        <v>0</v>
      </c>
      <c r="AV130" s="14"/>
      <c r="AW130" s="27"/>
      <c r="AX130" s="27"/>
      <c r="AY130" s="27">
        <v>0</v>
      </c>
      <c r="AZ130" s="27"/>
      <c r="BA130" s="27"/>
      <c r="BB130" s="27"/>
      <c r="BC130" s="27">
        <v>0</v>
      </c>
      <c r="BD130" s="27"/>
      <c r="BE130" s="27"/>
      <c r="BF130" s="27"/>
      <c r="BG130" s="27">
        <v>0</v>
      </c>
      <c r="BH130" s="34" t="e">
        <f t="shared" si="59"/>
        <v>#DIV/0!</v>
      </c>
    </row>
    <row r="131" spans="1:60" ht="12.75" customHeight="1">
      <c r="A131" s="16"/>
      <c r="B131" s="51">
        <v>1718002341</v>
      </c>
      <c r="C131" s="60" t="s">
        <v>166</v>
      </c>
      <c r="D131" s="25">
        <v>0</v>
      </c>
      <c r="E131" s="18">
        <f t="shared" si="82"/>
        <v>360.89156000000003</v>
      </c>
      <c r="F131" s="18">
        <f t="shared" si="82"/>
        <v>0</v>
      </c>
      <c r="G131" s="24">
        <f t="shared" si="41"/>
        <v>-360.89156000000003</v>
      </c>
      <c r="H131" s="24">
        <v>0</v>
      </c>
      <c r="I131" s="25"/>
      <c r="J131" s="25"/>
      <c r="K131" s="26">
        <f t="shared" si="74"/>
        <v>0</v>
      </c>
      <c r="L131" s="26"/>
      <c r="M131" s="25"/>
      <c r="N131" s="25"/>
      <c r="O131" s="26">
        <f t="shared" si="70"/>
        <v>0</v>
      </c>
      <c r="P131" s="26"/>
      <c r="Q131" s="25"/>
      <c r="R131" s="25"/>
      <c r="S131" s="26">
        <f t="shared" si="71"/>
        <v>0</v>
      </c>
      <c r="T131" s="26">
        <v>0</v>
      </c>
      <c r="U131" s="25"/>
      <c r="V131" s="25"/>
      <c r="W131" s="26">
        <f t="shared" si="72"/>
        <v>0</v>
      </c>
      <c r="X131" s="26">
        <v>0</v>
      </c>
      <c r="Y131" s="25"/>
      <c r="Z131" s="25"/>
      <c r="AA131" s="26">
        <f t="shared" si="75"/>
        <v>0</v>
      </c>
      <c r="AB131" s="26">
        <v>0</v>
      </c>
      <c r="AC131" s="25"/>
      <c r="AD131" s="25"/>
      <c r="AE131" s="26">
        <f t="shared" si="73"/>
        <v>0</v>
      </c>
      <c r="AF131" s="26"/>
      <c r="AG131" s="25"/>
      <c r="AH131" s="25"/>
      <c r="AI131" s="26">
        <f t="shared" si="76"/>
        <v>0</v>
      </c>
      <c r="AJ131" s="26"/>
      <c r="AK131" s="25"/>
      <c r="AL131" s="25"/>
      <c r="AM131" s="26">
        <f t="shared" si="77"/>
        <v>0</v>
      </c>
      <c r="AN131" s="26"/>
      <c r="AO131" s="25"/>
      <c r="AP131" s="25"/>
      <c r="AQ131" s="26">
        <f t="shared" si="78"/>
        <v>0</v>
      </c>
      <c r="AR131" s="26"/>
      <c r="AS131" s="25"/>
      <c r="AT131" s="25"/>
      <c r="AU131" s="26">
        <f t="shared" si="79"/>
        <v>0</v>
      </c>
      <c r="AV131" s="14"/>
      <c r="AW131" s="27"/>
      <c r="AX131" s="27"/>
      <c r="AY131" s="27">
        <v>0</v>
      </c>
      <c r="AZ131" s="27"/>
      <c r="BA131" s="27"/>
      <c r="BB131" s="27"/>
      <c r="BC131" s="27">
        <v>0</v>
      </c>
      <c r="BD131" s="27"/>
      <c r="BE131" s="27">
        <f>71.86895+260.77604+28.24657</f>
        <v>360.89156000000003</v>
      </c>
      <c r="BF131" s="27"/>
      <c r="BG131" s="27">
        <v>0</v>
      </c>
      <c r="BH131" s="34">
        <f t="shared" si="59"/>
        <v>0</v>
      </c>
    </row>
    <row r="132" spans="1:60" hidden="1">
      <c r="A132" s="16"/>
      <c r="B132" s="51"/>
      <c r="C132" s="60" t="s">
        <v>167</v>
      </c>
      <c r="D132" s="25">
        <v>0</v>
      </c>
      <c r="E132" s="18">
        <f t="shared" si="82"/>
        <v>0</v>
      </c>
      <c r="F132" s="18">
        <f t="shared" si="82"/>
        <v>0</v>
      </c>
      <c r="G132" s="24">
        <f t="shared" si="41"/>
        <v>0</v>
      </c>
      <c r="H132" s="24" t="e">
        <f t="shared" ref="H132:H144" si="87">F132/E132</f>
        <v>#DIV/0!</v>
      </c>
      <c r="I132" s="25"/>
      <c r="J132" s="25"/>
      <c r="K132" s="26">
        <f t="shared" si="74"/>
        <v>0</v>
      </c>
      <c r="L132" s="26"/>
      <c r="M132" s="25"/>
      <c r="N132" s="25"/>
      <c r="O132" s="26"/>
      <c r="P132" s="26"/>
      <c r="Q132" s="25"/>
      <c r="R132" s="25"/>
      <c r="S132" s="26"/>
      <c r="T132" s="26"/>
      <c r="U132" s="25"/>
      <c r="V132" s="25"/>
      <c r="W132" s="26"/>
      <c r="X132" s="26"/>
      <c r="Y132" s="25"/>
      <c r="Z132" s="25"/>
      <c r="AA132" s="26"/>
      <c r="AB132" s="26"/>
      <c r="AC132" s="25"/>
      <c r="AD132" s="25"/>
      <c r="AE132" s="26">
        <f t="shared" si="73"/>
        <v>0</v>
      </c>
      <c r="AF132" s="26"/>
      <c r="AG132" s="25"/>
      <c r="AH132" s="25"/>
      <c r="AI132" s="26">
        <f t="shared" si="76"/>
        <v>0</v>
      </c>
      <c r="AJ132" s="26"/>
      <c r="AK132" s="25"/>
      <c r="AL132" s="25"/>
      <c r="AM132" s="26">
        <f t="shared" si="77"/>
        <v>0</v>
      </c>
      <c r="AN132" s="26"/>
      <c r="AO132" s="48"/>
      <c r="AP132" s="48"/>
      <c r="AQ132" s="26">
        <f t="shared" si="78"/>
        <v>0</v>
      </c>
      <c r="AR132" s="26"/>
      <c r="AS132" s="25"/>
      <c r="AT132" s="25"/>
      <c r="AU132" s="26">
        <f t="shared" si="79"/>
        <v>0</v>
      </c>
      <c r="AV132" s="14"/>
      <c r="AW132" s="27"/>
      <c r="AX132" s="27"/>
      <c r="AY132" s="27">
        <f t="shared" ref="AY132:AY144" si="88">AX132-AW132</f>
        <v>0</v>
      </c>
      <c r="AZ132" s="27"/>
      <c r="BA132" s="27"/>
      <c r="BB132" s="27"/>
      <c r="BC132" s="27">
        <f t="shared" ref="BC132:BC137" si="89">BB132-BA132</f>
        <v>0</v>
      </c>
      <c r="BD132" s="27"/>
      <c r="BE132" s="27"/>
      <c r="BF132" s="27"/>
      <c r="BG132" s="27">
        <f t="shared" ref="BG132:BG137" si="90">BF132-BE132</f>
        <v>0</v>
      </c>
      <c r="BH132" s="34" t="e">
        <f t="shared" si="59"/>
        <v>#DIV/0!</v>
      </c>
    </row>
    <row r="133" spans="1:60" ht="12.75" hidden="1" customHeight="1">
      <c r="A133" s="16"/>
      <c r="B133" s="51"/>
      <c r="C133" s="16" t="s">
        <v>168</v>
      </c>
      <c r="D133" s="25">
        <v>0</v>
      </c>
      <c r="E133" s="18">
        <f t="shared" si="82"/>
        <v>0</v>
      </c>
      <c r="F133" s="18">
        <f t="shared" si="82"/>
        <v>0</v>
      </c>
      <c r="G133" s="24">
        <f t="shared" si="41"/>
        <v>0</v>
      </c>
      <c r="H133" s="24" t="e">
        <f t="shared" si="87"/>
        <v>#DIV/0!</v>
      </c>
      <c r="I133" s="25"/>
      <c r="J133" s="25"/>
      <c r="K133" s="26">
        <f t="shared" si="74"/>
        <v>0</v>
      </c>
      <c r="L133" s="26"/>
      <c r="M133" s="25"/>
      <c r="N133" s="25"/>
      <c r="O133" s="26"/>
      <c r="P133" s="26"/>
      <c r="Q133" s="25"/>
      <c r="R133" s="25"/>
      <c r="S133" s="26"/>
      <c r="T133" s="26"/>
      <c r="U133" s="25"/>
      <c r="V133" s="25"/>
      <c r="W133" s="26"/>
      <c r="X133" s="26"/>
      <c r="Y133" s="25"/>
      <c r="Z133" s="25"/>
      <c r="AA133" s="26"/>
      <c r="AB133" s="26"/>
      <c r="AC133" s="25"/>
      <c r="AD133" s="25"/>
      <c r="AE133" s="26">
        <f t="shared" si="73"/>
        <v>0</v>
      </c>
      <c r="AF133" s="26"/>
      <c r="AG133" s="25"/>
      <c r="AH133" s="25"/>
      <c r="AI133" s="26">
        <f t="shared" si="76"/>
        <v>0</v>
      </c>
      <c r="AJ133" s="26"/>
      <c r="AK133" s="25"/>
      <c r="AL133" s="25"/>
      <c r="AM133" s="26">
        <f t="shared" si="77"/>
        <v>0</v>
      </c>
      <c r="AN133" s="26"/>
      <c r="AO133" s="25"/>
      <c r="AP133" s="25"/>
      <c r="AQ133" s="26">
        <f t="shared" si="78"/>
        <v>0</v>
      </c>
      <c r="AR133" s="26"/>
      <c r="AS133" s="25"/>
      <c r="AT133" s="25"/>
      <c r="AU133" s="26">
        <f t="shared" si="79"/>
        <v>0</v>
      </c>
      <c r="AV133" s="14"/>
      <c r="AW133" s="27"/>
      <c r="AX133" s="27"/>
      <c r="AY133" s="27">
        <f t="shared" si="88"/>
        <v>0</v>
      </c>
      <c r="AZ133" s="27"/>
      <c r="BA133" s="27"/>
      <c r="BB133" s="27"/>
      <c r="BC133" s="27">
        <f t="shared" si="89"/>
        <v>0</v>
      </c>
      <c r="BD133" s="27"/>
      <c r="BE133" s="27"/>
      <c r="BF133" s="27"/>
      <c r="BG133" s="27">
        <f t="shared" si="90"/>
        <v>0</v>
      </c>
      <c r="BH133" s="34" t="e">
        <f t="shared" si="59"/>
        <v>#DIV/0!</v>
      </c>
    </row>
    <row r="134" spans="1:60" hidden="1">
      <c r="A134" s="16"/>
      <c r="B134" s="51"/>
      <c r="C134" s="16" t="s">
        <v>169</v>
      </c>
      <c r="D134" s="25">
        <v>0</v>
      </c>
      <c r="E134" s="18">
        <f t="shared" si="82"/>
        <v>0</v>
      </c>
      <c r="F134" s="18">
        <f t="shared" si="82"/>
        <v>0</v>
      </c>
      <c r="G134" s="24">
        <f t="shared" si="41"/>
        <v>0</v>
      </c>
      <c r="H134" s="24">
        <v>0</v>
      </c>
      <c r="I134" s="25"/>
      <c r="J134" s="25"/>
      <c r="K134" s="26">
        <f t="shared" si="74"/>
        <v>0</v>
      </c>
      <c r="L134" s="26"/>
      <c r="M134" s="25"/>
      <c r="N134" s="25"/>
      <c r="O134" s="26"/>
      <c r="P134" s="26"/>
      <c r="Q134" s="25"/>
      <c r="R134" s="25"/>
      <c r="S134" s="26"/>
      <c r="T134" s="26"/>
      <c r="U134" s="25"/>
      <c r="V134" s="25"/>
      <c r="W134" s="26"/>
      <c r="X134" s="26"/>
      <c r="Y134" s="25"/>
      <c r="Z134" s="25"/>
      <c r="AA134" s="26"/>
      <c r="AB134" s="26"/>
      <c r="AC134" s="25"/>
      <c r="AD134" s="25"/>
      <c r="AE134" s="26">
        <f t="shared" si="73"/>
        <v>0</v>
      </c>
      <c r="AF134" s="26"/>
      <c r="AG134" s="25"/>
      <c r="AH134" s="25"/>
      <c r="AI134" s="26">
        <f t="shared" si="76"/>
        <v>0</v>
      </c>
      <c r="AJ134" s="26"/>
      <c r="AK134" s="25"/>
      <c r="AL134" s="25"/>
      <c r="AM134" s="26">
        <f t="shared" si="77"/>
        <v>0</v>
      </c>
      <c r="AN134" s="26"/>
      <c r="AO134" s="25"/>
      <c r="AP134" s="25"/>
      <c r="AQ134" s="26">
        <f t="shared" si="78"/>
        <v>0</v>
      </c>
      <c r="AR134" s="26"/>
      <c r="AS134" s="25"/>
      <c r="AT134" s="25"/>
      <c r="AU134" s="26">
        <f t="shared" si="79"/>
        <v>0</v>
      </c>
      <c r="AV134" s="14"/>
      <c r="AW134" s="27"/>
      <c r="AX134" s="27"/>
      <c r="AY134" s="27">
        <f t="shared" si="88"/>
        <v>0</v>
      </c>
      <c r="AZ134" s="27"/>
      <c r="BA134" s="27"/>
      <c r="BB134" s="27"/>
      <c r="BC134" s="27">
        <f t="shared" si="89"/>
        <v>0</v>
      </c>
      <c r="BD134" s="27"/>
      <c r="BE134" s="27"/>
      <c r="BF134" s="27"/>
      <c r="BG134" s="27">
        <f t="shared" si="90"/>
        <v>0</v>
      </c>
      <c r="BH134" s="34" t="e">
        <f t="shared" si="59"/>
        <v>#DIV/0!</v>
      </c>
    </row>
    <row r="135" spans="1:60" ht="12.75" customHeight="1">
      <c r="A135" s="16"/>
      <c r="B135" s="59" t="s">
        <v>170</v>
      </c>
      <c r="C135" s="16" t="s">
        <v>171</v>
      </c>
      <c r="D135" s="25">
        <v>0</v>
      </c>
      <c r="E135" s="18">
        <f t="shared" si="82"/>
        <v>0</v>
      </c>
      <c r="F135" s="18">
        <f t="shared" si="82"/>
        <v>254.60463999999999</v>
      </c>
      <c r="G135" s="24">
        <f t="shared" ref="G135:G144" si="91">F135-E135</f>
        <v>254.60463999999999</v>
      </c>
      <c r="H135" s="24">
        <v>0</v>
      </c>
      <c r="I135" s="25"/>
      <c r="J135" s="25"/>
      <c r="K135" s="26">
        <f t="shared" si="74"/>
        <v>0</v>
      </c>
      <c r="L135" s="26"/>
      <c r="M135" s="25"/>
      <c r="N135" s="25"/>
      <c r="O135" s="26">
        <f t="shared" ref="O135:O144" si="92">N135-M135</f>
        <v>0</v>
      </c>
      <c r="P135" s="26"/>
      <c r="Q135" s="25"/>
      <c r="R135" s="25"/>
      <c r="S135" s="26">
        <f t="shared" ref="S135:S144" si="93">R135-Q135</f>
        <v>0</v>
      </c>
      <c r="T135" s="26" t="e">
        <f t="shared" ref="T135:T144" si="94">R135/Q135</f>
        <v>#DIV/0!</v>
      </c>
      <c r="U135" s="25"/>
      <c r="V135" s="25"/>
      <c r="W135" s="26">
        <f t="shared" ref="W135:W144" si="95">V135-U135</f>
        <v>0</v>
      </c>
      <c r="X135" s="26" t="e">
        <f t="shared" ref="X135:X144" si="96">V135/U135</f>
        <v>#DIV/0!</v>
      </c>
      <c r="Y135" s="25"/>
      <c r="Z135" s="25"/>
      <c r="AA135" s="26">
        <f t="shared" ref="AA135:AA144" si="97">Z135-Y135</f>
        <v>0</v>
      </c>
      <c r="AB135" s="26"/>
      <c r="AC135" s="25"/>
      <c r="AD135" s="25"/>
      <c r="AE135" s="26">
        <f t="shared" si="73"/>
        <v>0</v>
      </c>
      <c r="AF135" s="26"/>
      <c r="AG135" s="25"/>
      <c r="AH135" s="25"/>
      <c r="AI135" s="26">
        <f t="shared" si="76"/>
        <v>0</v>
      </c>
      <c r="AJ135" s="26"/>
      <c r="AK135" s="25"/>
      <c r="AL135" s="25"/>
      <c r="AM135" s="26">
        <f t="shared" si="77"/>
        <v>0</v>
      </c>
      <c r="AN135" s="26"/>
      <c r="AO135" s="25"/>
      <c r="AP135" s="25"/>
      <c r="AQ135" s="26">
        <f t="shared" si="78"/>
        <v>0</v>
      </c>
      <c r="AR135" s="26"/>
      <c r="AS135" s="25"/>
      <c r="AT135" s="25"/>
      <c r="AU135" s="26">
        <f t="shared" si="79"/>
        <v>0</v>
      </c>
      <c r="AV135" s="14"/>
      <c r="AW135" s="27"/>
      <c r="AX135" s="27"/>
      <c r="AY135" s="27">
        <f t="shared" si="88"/>
        <v>0</v>
      </c>
      <c r="AZ135" s="27"/>
      <c r="BA135" s="27"/>
      <c r="BB135" s="27">
        <v>254.60463999999999</v>
      </c>
      <c r="BC135" s="27">
        <f t="shared" si="89"/>
        <v>254.60463999999999</v>
      </c>
      <c r="BD135" s="27"/>
      <c r="BE135" s="27"/>
      <c r="BF135" s="27"/>
      <c r="BG135" s="27">
        <f t="shared" si="90"/>
        <v>0</v>
      </c>
      <c r="BH135" s="34">
        <v>0</v>
      </c>
    </row>
    <row r="136" spans="1:60" ht="12.75" hidden="1" customHeight="1">
      <c r="A136" s="16"/>
      <c r="B136" s="51"/>
      <c r="C136" s="16" t="s">
        <v>172</v>
      </c>
      <c r="D136" s="25">
        <v>0</v>
      </c>
      <c r="E136" s="18">
        <f t="shared" si="82"/>
        <v>0</v>
      </c>
      <c r="F136" s="18">
        <f t="shared" si="82"/>
        <v>0</v>
      </c>
      <c r="G136" s="24">
        <f t="shared" si="91"/>
        <v>0</v>
      </c>
      <c r="H136" s="24" t="e">
        <f t="shared" si="87"/>
        <v>#DIV/0!</v>
      </c>
      <c r="I136" s="25"/>
      <c r="J136" s="25"/>
      <c r="K136" s="26">
        <f t="shared" si="74"/>
        <v>0</v>
      </c>
      <c r="L136" s="26"/>
      <c r="M136" s="25"/>
      <c r="N136" s="25"/>
      <c r="O136" s="26">
        <f t="shared" si="92"/>
        <v>0</v>
      </c>
      <c r="P136" s="26"/>
      <c r="Q136" s="25"/>
      <c r="R136" s="25"/>
      <c r="S136" s="26">
        <f t="shared" si="93"/>
        <v>0</v>
      </c>
      <c r="T136" s="26" t="e">
        <f t="shared" si="94"/>
        <v>#DIV/0!</v>
      </c>
      <c r="U136" s="25"/>
      <c r="V136" s="25"/>
      <c r="W136" s="26">
        <f t="shared" si="95"/>
        <v>0</v>
      </c>
      <c r="X136" s="26" t="e">
        <f t="shared" si="96"/>
        <v>#DIV/0!</v>
      </c>
      <c r="Y136" s="25"/>
      <c r="Z136" s="25"/>
      <c r="AA136" s="26">
        <f t="shared" si="97"/>
        <v>0</v>
      </c>
      <c r="AB136" s="26"/>
      <c r="AC136" s="25"/>
      <c r="AD136" s="25"/>
      <c r="AE136" s="26">
        <f t="shared" si="73"/>
        <v>0</v>
      </c>
      <c r="AF136" s="26"/>
      <c r="AG136" s="25"/>
      <c r="AH136" s="25"/>
      <c r="AI136" s="26">
        <f t="shared" si="76"/>
        <v>0</v>
      </c>
      <c r="AJ136" s="26"/>
      <c r="AK136" s="25"/>
      <c r="AL136" s="25"/>
      <c r="AM136" s="26">
        <f t="shared" si="77"/>
        <v>0</v>
      </c>
      <c r="AN136" s="26"/>
      <c r="AO136" s="25"/>
      <c r="AP136" s="25"/>
      <c r="AQ136" s="26">
        <f t="shared" si="78"/>
        <v>0</v>
      </c>
      <c r="AR136" s="26"/>
      <c r="AS136" s="25"/>
      <c r="AT136" s="25"/>
      <c r="AU136" s="26">
        <f t="shared" si="79"/>
        <v>0</v>
      </c>
      <c r="AV136" s="14"/>
      <c r="AW136" s="27"/>
      <c r="AX136" s="27"/>
      <c r="AY136" s="27">
        <f t="shared" si="88"/>
        <v>0</v>
      </c>
      <c r="AZ136" s="27"/>
      <c r="BA136" s="27"/>
      <c r="BB136" s="27"/>
      <c r="BC136" s="27">
        <f t="shared" si="89"/>
        <v>0</v>
      </c>
      <c r="BD136" s="27"/>
      <c r="BE136" s="27"/>
      <c r="BF136" s="27"/>
      <c r="BG136" s="27">
        <f t="shared" si="90"/>
        <v>0</v>
      </c>
      <c r="BH136" s="34" t="e">
        <f t="shared" si="59"/>
        <v>#DIV/0!</v>
      </c>
    </row>
    <row r="137" spans="1:60" ht="12.75" customHeight="1">
      <c r="A137" s="16"/>
      <c r="B137" s="51">
        <v>1718002422</v>
      </c>
      <c r="C137" s="16" t="s">
        <v>173</v>
      </c>
      <c r="D137" s="25">
        <v>2.7360000000000002</v>
      </c>
      <c r="E137" s="18">
        <f t="shared" si="82"/>
        <v>0</v>
      </c>
      <c r="F137" s="18">
        <f t="shared" si="82"/>
        <v>0</v>
      </c>
      <c r="G137" s="24">
        <f t="shared" si="91"/>
        <v>0</v>
      </c>
      <c r="H137" s="24">
        <v>0</v>
      </c>
      <c r="I137" s="25"/>
      <c r="J137" s="25"/>
      <c r="K137" s="26">
        <f t="shared" si="74"/>
        <v>0</v>
      </c>
      <c r="L137" s="26"/>
      <c r="M137" s="25"/>
      <c r="N137" s="25"/>
      <c r="O137" s="26">
        <f t="shared" si="92"/>
        <v>0</v>
      </c>
      <c r="P137" s="26"/>
      <c r="Q137" s="25"/>
      <c r="R137" s="25"/>
      <c r="S137" s="26">
        <f t="shared" si="93"/>
        <v>0</v>
      </c>
      <c r="T137" s="26">
        <v>0</v>
      </c>
      <c r="U137" s="25"/>
      <c r="V137" s="25"/>
      <c r="W137" s="26">
        <f t="shared" si="95"/>
        <v>0</v>
      </c>
      <c r="X137" s="26">
        <v>0</v>
      </c>
      <c r="Y137" s="25"/>
      <c r="Z137" s="25"/>
      <c r="AA137" s="26">
        <f t="shared" si="97"/>
        <v>0</v>
      </c>
      <c r="AB137" s="26"/>
      <c r="AC137" s="25"/>
      <c r="AD137" s="25"/>
      <c r="AE137" s="26">
        <f t="shared" si="73"/>
        <v>0</v>
      </c>
      <c r="AF137" s="26"/>
      <c r="AG137" s="25"/>
      <c r="AH137" s="25"/>
      <c r="AI137" s="26">
        <f t="shared" si="76"/>
        <v>0</v>
      </c>
      <c r="AJ137" s="26"/>
      <c r="AK137" s="25"/>
      <c r="AL137" s="18"/>
      <c r="AM137" s="26">
        <f t="shared" si="77"/>
        <v>0</v>
      </c>
      <c r="AN137" s="26"/>
      <c r="AO137" s="25"/>
      <c r="AP137" s="25"/>
      <c r="AQ137" s="26">
        <f t="shared" si="78"/>
        <v>0</v>
      </c>
      <c r="AR137" s="26"/>
      <c r="AS137" s="25"/>
      <c r="AT137" s="25"/>
      <c r="AU137" s="26">
        <f t="shared" si="79"/>
        <v>0</v>
      </c>
      <c r="AV137" s="14"/>
      <c r="AW137" s="27"/>
      <c r="AX137" s="27"/>
      <c r="AY137" s="27">
        <f t="shared" si="88"/>
        <v>0</v>
      </c>
      <c r="AZ137" s="27"/>
      <c r="BA137" s="27"/>
      <c r="BB137" s="27"/>
      <c r="BC137" s="27">
        <f t="shared" si="89"/>
        <v>0</v>
      </c>
      <c r="BD137" s="27"/>
      <c r="BE137" s="27"/>
      <c r="BF137" s="27"/>
      <c r="BG137" s="27">
        <f t="shared" si="90"/>
        <v>0</v>
      </c>
      <c r="BH137" s="34">
        <v>0</v>
      </c>
    </row>
    <row r="138" spans="1:60" ht="12.75" hidden="1" customHeight="1">
      <c r="A138" s="16"/>
      <c r="B138" s="51"/>
      <c r="C138" s="52" t="s">
        <v>174</v>
      </c>
      <c r="D138" s="25">
        <v>0</v>
      </c>
      <c r="E138" s="18">
        <f t="shared" si="82"/>
        <v>0</v>
      </c>
      <c r="F138" s="18">
        <f t="shared" si="82"/>
        <v>0</v>
      </c>
      <c r="G138" s="24"/>
      <c r="H138" s="24"/>
      <c r="I138" s="25"/>
      <c r="J138" s="25"/>
      <c r="K138" s="26"/>
      <c r="L138" s="26"/>
      <c r="M138" s="25"/>
      <c r="N138" s="25"/>
      <c r="O138" s="26"/>
      <c r="P138" s="26"/>
      <c r="Q138" s="25"/>
      <c r="R138" s="25"/>
      <c r="S138" s="26"/>
      <c r="T138" s="26"/>
      <c r="U138" s="25"/>
      <c r="V138" s="25"/>
      <c r="W138" s="26"/>
      <c r="X138" s="26"/>
      <c r="Y138" s="25"/>
      <c r="Z138" s="25"/>
      <c r="AA138" s="26"/>
      <c r="AB138" s="26"/>
      <c r="AC138" s="25"/>
      <c r="AD138" s="25"/>
      <c r="AE138" s="26"/>
      <c r="AF138" s="26"/>
      <c r="AG138" s="25"/>
      <c r="AH138" s="25"/>
      <c r="AI138" s="26"/>
      <c r="AJ138" s="26"/>
      <c r="AK138" s="25"/>
      <c r="AL138" s="18"/>
      <c r="AM138" s="26"/>
      <c r="AN138" s="26"/>
      <c r="AO138" s="25"/>
      <c r="AP138" s="25"/>
      <c r="AQ138" s="26"/>
      <c r="AR138" s="26"/>
      <c r="AS138" s="25"/>
      <c r="AT138" s="25"/>
      <c r="AU138" s="26"/>
      <c r="AV138" s="14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34" t="e">
        <f t="shared" si="59"/>
        <v>#DIV/0!</v>
      </c>
    </row>
    <row r="139" spans="1:60" ht="12.75" hidden="1" customHeight="1">
      <c r="A139" s="16"/>
      <c r="B139" s="51">
        <v>1718002528</v>
      </c>
      <c r="C139" s="52" t="s">
        <v>175</v>
      </c>
      <c r="D139" s="25">
        <v>0</v>
      </c>
      <c r="E139" s="18">
        <f t="shared" si="82"/>
        <v>0</v>
      </c>
      <c r="F139" s="18">
        <f t="shared" si="82"/>
        <v>0</v>
      </c>
      <c r="G139" s="24"/>
      <c r="H139" s="24"/>
      <c r="I139" s="25"/>
      <c r="J139" s="25"/>
      <c r="K139" s="26"/>
      <c r="L139" s="26"/>
      <c r="M139" s="25"/>
      <c r="N139" s="25"/>
      <c r="O139" s="26"/>
      <c r="P139" s="26"/>
      <c r="Q139" s="25"/>
      <c r="R139" s="25"/>
      <c r="S139" s="26"/>
      <c r="T139" s="26"/>
      <c r="U139" s="25"/>
      <c r="V139" s="25"/>
      <c r="W139" s="26"/>
      <c r="X139" s="26"/>
      <c r="Y139" s="25"/>
      <c r="Z139" s="25"/>
      <c r="AA139" s="26"/>
      <c r="AB139" s="26"/>
      <c r="AC139" s="25"/>
      <c r="AD139" s="25"/>
      <c r="AE139" s="26"/>
      <c r="AF139" s="26"/>
      <c r="AG139" s="25"/>
      <c r="AH139" s="25"/>
      <c r="AI139" s="26"/>
      <c r="AJ139" s="26"/>
      <c r="AK139" s="25"/>
      <c r="AL139" s="18"/>
      <c r="AM139" s="26"/>
      <c r="AN139" s="26"/>
      <c r="AO139" s="25"/>
      <c r="AP139" s="25"/>
      <c r="AQ139" s="26"/>
      <c r="AR139" s="26"/>
      <c r="AS139" s="25"/>
      <c r="AT139" s="25"/>
      <c r="AU139" s="26"/>
      <c r="AV139" s="14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34" t="e">
        <f t="shared" si="59"/>
        <v>#DIV/0!</v>
      </c>
    </row>
    <row r="140" spans="1:60" ht="16.5" customHeight="1">
      <c r="A140" s="52"/>
      <c r="B140" s="52"/>
      <c r="C140" s="52" t="s">
        <v>176</v>
      </c>
      <c r="D140" s="25">
        <v>3.335</v>
      </c>
      <c r="E140" s="18">
        <f t="shared" si="82"/>
        <v>0</v>
      </c>
      <c r="F140" s="18">
        <f t="shared" si="82"/>
        <v>0</v>
      </c>
      <c r="G140" s="24">
        <f t="shared" si="91"/>
        <v>0</v>
      </c>
      <c r="H140" s="24">
        <v>0</v>
      </c>
      <c r="I140" s="25"/>
      <c r="J140" s="25"/>
      <c r="K140" s="26">
        <f t="shared" si="74"/>
        <v>0</v>
      </c>
      <c r="L140" s="26"/>
      <c r="M140" s="25"/>
      <c r="N140" s="25"/>
      <c r="O140" s="26">
        <f t="shared" si="92"/>
        <v>0</v>
      </c>
      <c r="P140" s="26"/>
      <c r="Q140" s="25"/>
      <c r="R140" s="25"/>
      <c r="S140" s="27">
        <f t="shared" si="93"/>
        <v>0</v>
      </c>
      <c r="T140" s="27">
        <v>0</v>
      </c>
      <c r="U140" s="18"/>
      <c r="V140" s="18"/>
      <c r="W140" s="27">
        <f t="shared" si="95"/>
        <v>0</v>
      </c>
      <c r="X140" s="27">
        <v>0</v>
      </c>
      <c r="Y140" s="18"/>
      <c r="Z140" s="18"/>
      <c r="AA140" s="27">
        <f t="shared" si="97"/>
        <v>0</v>
      </c>
      <c r="AB140" s="27"/>
      <c r="AC140" s="18"/>
      <c r="AD140" s="18"/>
      <c r="AE140" s="27">
        <f t="shared" si="73"/>
        <v>0</v>
      </c>
      <c r="AF140" s="27"/>
      <c r="AG140" s="18"/>
      <c r="AH140" s="18"/>
      <c r="AI140" s="27">
        <f t="shared" si="76"/>
        <v>0</v>
      </c>
      <c r="AJ140" s="27"/>
      <c r="AK140" s="18"/>
      <c r="AL140" s="18"/>
      <c r="AM140" s="27">
        <f t="shared" si="77"/>
        <v>0</v>
      </c>
      <c r="AN140" s="27"/>
      <c r="AO140" s="18"/>
      <c r="AP140" s="18"/>
      <c r="AQ140" s="27">
        <f t="shared" si="78"/>
        <v>0</v>
      </c>
      <c r="AR140" s="27"/>
      <c r="AS140" s="18"/>
      <c r="AT140" s="18"/>
      <c r="AU140" s="27">
        <f t="shared" si="79"/>
        <v>0</v>
      </c>
      <c r="AV140" s="14"/>
      <c r="AW140" s="27"/>
      <c r="AX140" s="27"/>
      <c r="AY140" s="27">
        <f t="shared" si="88"/>
        <v>0</v>
      </c>
      <c r="AZ140" s="27"/>
      <c r="BA140" s="27"/>
      <c r="BB140" s="27"/>
      <c r="BC140" s="27">
        <f t="shared" ref="BC140:BC144" si="98">BB140-BA140</f>
        <v>0</v>
      </c>
      <c r="BD140" s="27"/>
      <c r="BE140" s="27"/>
      <c r="BF140" s="27"/>
      <c r="BG140" s="27">
        <f t="shared" ref="BG140:BG144" si="99">BF140-BE140</f>
        <v>0</v>
      </c>
      <c r="BH140" s="34">
        <v>0</v>
      </c>
    </row>
    <row r="141" spans="1:60" s="66" customFormat="1" ht="12.75" customHeight="1">
      <c r="A141" s="61"/>
      <c r="B141" s="61"/>
      <c r="C141" s="62" t="s">
        <v>177</v>
      </c>
      <c r="D141" s="63">
        <f>D6+D20+D37+D79+D89-2.9</f>
        <v>3512.5909999999999</v>
      </c>
      <c r="E141" s="63">
        <f>E6+E20+E37+E79+E89</f>
        <v>13742.79407</v>
      </c>
      <c r="F141" s="63">
        <f>F6+F20+F37+F79+F89</f>
        <v>1752.6115199999999</v>
      </c>
      <c r="G141" s="64">
        <f t="shared" si="91"/>
        <v>-11990.18255</v>
      </c>
      <c r="H141" s="65">
        <f t="shared" si="87"/>
        <v>0.12752949007843206</v>
      </c>
      <c r="I141" s="63">
        <f>I6+I20+I37+I79+I89</f>
        <v>6883.1455399999995</v>
      </c>
      <c r="J141" s="63">
        <f>J6+J20+J37+J79+J89</f>
        <v>103.03636</v>
      </c>
      <c r="K141" s="64">
        <f t="shared" si="74"/>
        <v>-6780.1091799999995</v>
      </c>
      <c r="L141" s="64">
        <f t="shared" ref="L141:L144" si="100">J141/I141</f>
        <v>1.4969371111103951E-2</v>
      </c>
      <c r="M141" s="63">
        <f>M6+M20+M37+M79+M89</f>
        <v>1.0696299999999999</v>
      </c>
      <c r="N141" s="63">
        <f>N6+N20+N37+N79+N89</f>
        <v>0</v>
      </c>
      <c r="O141" s="64">
        <f t="shared" si="92"/>
        <v>-1.0696299999999999</v>
      </c>
      <c r="P141" s="64">
        <f>N141/M141</f>
        <v>0</v>
      </c>
      <c r="Q141" s="63">
        <f>Q6+Q20+Q37+Q79+Q89</f>
        <v>68.786090000000002</v>
      </c>
      <c r="R141" s="63">
        <f>R6+R20+R37+R79+R89</f>
        <v>0</v>
      </c>
      <c r="S141" s="64">
        <f t="shared" si="93"/>
        <v>-68.786090000000002</v>
      </c>
      <c r="T141" s="64">
        <f t="shared" si="94"/>
        <v>0</v>
      </c>
      <c r="U141" s="63">
        <f>U6+U20+U37+U79+U89</f>
        <v>0.68323</v>
      </c>
      <c r="V141" s="63">
        <f>V6+V20+V37+V79+V89</f>
        <v>0</v>
      </c>
      <c r="W141" s="64">
        <f t="shared" si="95"/>
        <v>-0.68323</v>
      </c>
      <c r="X141" s="64">
        <f t="shared" si="96"/>
        <v>0</v>
      </c>
      <c r="Y141" s="63">
        <f>Y6+Y20+Y37+Y79+Y89</f>
        <v>20.9</v>
      </c>
      <c r="Z141" s="63">
        <f>Z6+Z20+Z37+Z79+Z89</f>
        <v>0</v>
      </c>
      <c r="AA141" s="64">
        <f t="shared" si="97"/>
        <v>-20.9</v>
      </c>
      <c r="AB141" s="64">
        <f>Z141/Y141</f>
        <v>0</v>
      </c>
      <c r="AC141" s="63">
        <f>AC6+AC20+AC37+AC79+AC89</f>
        <v>13.439</v>
      </c>
      <c r="AD141" s="63">
        <f>AD6+AD20+AD37+AD79+AD89</f>
        <v>0</v>
      </c>
      <c r="AE141" s="64">
        <f t="shared" si="73"/>
        <v>-13.439</v>
      </c>
      <c r="AF141" s="64">
        <v>0</v>
      </c>
      <c r="AG141" s="63">
        <f>AG6+AG20+AG37+AG79+AG89</f>
        <v>0</v>
      </c>
      <c r="AH141" s="63">
        <f>AH6+AH20+AH37+AH79+AH89</f>
        <v>0</v>
      </c>
      <c r="AI141" s="64">
        <f t="shared" si="76"/>
        <v>0</v>
      </c>
      <c r="AJ141" s="64">
        <v>0</v>
      </c>
      <c r="AK141" s="63">
        <f>AK6+AK20+AK37+AK79+AK89</f>
        <v>93.717939999999999</v>
      </c>
      <c r="AL141" s="63">
        <f>AL6+AL20+AL37+AL79+AL89</f>
        <v>54.971049999999998</v>
      </c>
      <c r="AM141" s="64">
        <f t="shared" si="77"/>
        <v>-38.74689</v>
      </c>
      <c r="AN141" s="64">
        <f>AL141/AK141</f>
        <v>0.58655845401638151</v>
      </c>
      <c r="AO141" s="63">
        <f>AO6+AO20+AO37+AO79+AO89</f>
        <v>9.9139999999999997</v>
      </c>
      <c r="AP141" s="63">
        <f>AP6+AP20+AP37+AP79+AP89</f>
        <v>0</v>
      </c>
      <c r="AQ141" s="64">
        <f t="shared" si="78"/>
        <v>-9.9139999999999997</v>
      </c>
      <c r="AR141" s="64">
        <f>AP141/AO141</f>
        <v>0</v>
      </c>
      <c r="AS141" s="63">
        <f>AS6+AS20+AS37+AS79+AS89</f>
        <v>0</v>
      </c>
      <c r="AT141" s="63">
        <f>AT6+AT20+AT37+AT79+AT89</f>
        <v>0</v>
      </c>
      <c r="AU141" s="64">
        <f t="shared" si="79"/>
        <v>0</v>
      </c>
      <c r="AV141" s="64">
        <v>0</v>
      </c>
      <c r="AW141" s="63">
        <f>AW6+AW20+AW37+AW79+AW89</f>
        <v>0</v>
      </c>
      <c r="AX141" s="63">
        <f>AX6+AX20+AX37+AX79+AX89</f>
        <v>0</v>
      </c>
      <c r="AY141" s="64">
        <f t="shared" si="88"/>
        <v>0</v>
      </c>
      <c r="AZ141" s="64">
        <v>0</v>
      </c>
      <c r="BA141" s="63">
        <f>BA6+BA20+BA37+BA79+BA89</f>
        <v>0</v>
      </c>
      <c r="BB141" s="63">
        <f>BB6+BB20+BB37+BB79+BB89</f>
        <v>272.55664000000002</v>
      </c>
      <c r="BC141" s="64">
        <f t="shared" si="98"/>
        <v>272.55664000000002</v>
      </c>
      <c r="BD141" s="64">
        <v>0</v>
      </c>
      <c r="BE141" s="63">
        <f>BE6+BE20+BE37+BE79+BE89</f>
        <v>6651.138640000001</v>
      </c>
      <c r="BF141" s="63">
        <f>BF6+BF20+BF37+BF79+BF89</f>
        <v>1322.04747</v>
      </c>
      <c r="BG141" s="64">
        <f t="shared" si="99"/>
        <v>-5329.0911700000015</v>
      </c>
      <c r="BH141" s="81">
        <f t="shared" si="59"/>
        <v>0.19877009660409059</v>
      </c>
    </row>
    <row r="142" spans="1:60" ht="16.5" customHeight="1">
      <c r="A142" s="56" t="s">
        <v>178</v>
      </c>
      <c r="B142" s="56"/>
      <c r="C142" s="67" t="s">
        <v>179</v>
      </c>
      <c r="D142" s="29">
        <v>373.43893000000003</v>
      </c>
      <c r="E142" s="18">
        <f>I142+M142+Q142+U142+Y142+AC142+AG142+AO142+AS142+AW142+BA142+AK142+BE142</f>
        <v>5237.6618899999994</v>
      </c>
      <c r="F142" s="18">
        <v>1344</v>
      </c>
      <c r="G142" s="49">
        <f t="shared" si="91"/>
        <v>-3893.6618899999994</v>
      </c>
      <c r="H142" s="49">
        <f t="shared" si="87"/>
        <v>0.25660304697522202</v>
      </c>
      <c r="I142" s="18">
        <v>1316.55</v>
      </c>
      <c r="J142" s="18"/>
      <c r="K142" s="34">
        <f t="shared" si="74"/>
        <v>-1316.55</v>
      </c>
      <c r="L142" s="34">
        <f t="shared" si="100"/>
        <v>0</v>
      </c>
      <c r="M142" s="18"/>
      <c r="N142" s="18"/>
      <c r="O142" s="34">
        <f t="shared" si="92"/>
        <v>0</v>
      </c>
      <c r="P142" s="34">
        <v>0</v>
      </c>
      <c r="Q142" s="18"/>
      <c r="R142" s="18"/>
      <c r="S142" s="27">
        <f t="shared" si="93"/>
        <v>0</v>
      </c>
      <c r="T142" s="34">
        <v>0</v>
      </c>
      <c r="U142" s="18"/>
      <c r="V142" s="18"/>
      <c r="W142" s="27">
        <f t="shared" si="95"/>
        <v>0</v>
      </c>
      <c r="X142" s="34">
        <v>0</v>
      </c>
      <c r="Y142" s="18"/>
      <c r="Z142" s="18"/>
      <c r="AA142" s="27">
        <f t="shared" si="97"/>
        <v>0</v>
      </c>
      <c r="AB142" s="34">
        <v>0</v>
      </c>
      <c r="AC142" s="18"/>
      <c r="AD142" s="18"/>
      <c r="AE142" s="27">
        <f t="shared" si="73"/>
        <v>0</v>
      </c>
      <c r="AF142" s="34">
        <v>0</v>
      </c>
      <c r="AG142" s="18">
        <v>221.73793000000001</v>
      </c>
      <c r="AH142" s="18"/>
      <c r="AI142" s="27">
        <f>AH142-AG142</f>
        <v>-221.73793000000001</v>
      </c>
      <c r="AJ142" s="27">
        <f>AH142/AG142</f>
        <v>0</v>
      </c>
      <c r="AK142" s="18">
        <v>4.5090399999999997</v>
      </c>
      <c r="AL142" s="18"/>
      <c r="AM142" s="27">
        <f t="shared" si="77"/>
        <v>-4.5090399999999997</v>
      </c>
      <c r="AN142" s="34">
        <v>0</v>
      </c>
      <c r="AO142" s="18">
        <v>407.81295</v>
      </c>
      <c r="AP142" s="18"/>
      <c r="AQ142" s="27">
        <v>0</v>
      </c>
      <c r="AR142" s="34">
        <f>AP142/AO142</f>
        <v>0</v>
      </c>
      <c r="AS142" s="18"/>
      <c r="AT142" s="18"/>
      <c r="AU142" s="27">
        <f t="shared" si="79"/>
        <v>0</v>
      </c>
      <c r="AV142" s="34"/>
      <c r="AW142" s="50">
        <v>67.364000000000004</v>
      </c>
      <c r="AX142" s="50"/>
      <c r="AY142" s="50">
        <f t="shared" si="88"/>
        <v>-67.364000000000004</v>
      </c>
      <c r="AZ142" s="34">
        <f>AX142/AW142</f>
        <v>0</v>
      </c>
      <c r="BA142" s="50"/>
      <c r="BB142" s="50"/>
      <c r="BC142" s="50">
        <f t="shared" si="98"/>
        <v>0</v>
      </c>
      <c r="BD142" s="34"/>
      <c r="BE142" s="50">
        <v>3219.68797</v>
      </c>
      <c r="BF142" s="50"/>
      <c r="BG142" s="50">
        <f t="shared" si="99"/>
        <v>-3219.68797</v>
      </c>
      <c r="BH142" s="34">
        <f t="shared" si="59"/>
        <v>0</v>
      </c>
    </row>
    <row r="143" spans="1:60" ht="13.9" customHeight="1">
      <c r="A143" s="56" t="s">
        <v>180</v>
      </c>
      <c r="B143" s="56"/>
      <c r="C143" s="67" t="s">
        <v>181</v>
      </c>
      <c r="D143" s="18">
        <v>4986.2</v>
      </c>
      <c r="E143" s="18">
        <f t="shared" si="82"/>
        <v>5775</v>
      </c>
      <c r="F143" s="18">
        <f t="shared" si="82"/>
        <v>5362.6503199999988</v>
      </c>
      <c r="G143" s="49">
        <f t="shared" si="91"/>
        <v>-412.34968000000117</v>
      </c>
      <c r="H143" s="49">
        <f t="shared" si="87"/>
        <v>0.92859745800865778</v>
      </c>
      <c r="I143" s="10"/>
      <c r="J143" s="10"/>
      <c r="K143" s="34">
        <f t="shared" si="74"/>
        <v>0</v>
      </c>
      <c r="L143" s="10"/>
      <c r="M143" s="10">
        <v>2545</v>
      </c>
      <c r="N143" s="10">
        <v>1774.31</v>
      </c>
      <c r="O143" s="34">
        <f t="shared" si="92"/>
        <v>-770.69</v>
      </c>
      <c r="P143" s="49">
        <f t="shared" ref="P143" si="101">N143/M143</f>
        <v>0.69717485265225931</v>
      </c>
      <c r="Q143" s="10">
        <v>2636</v>
      </c>
      <c r="R143" s="10">
        <v>3012.1972999999998</v>
      </c>
      <c r="S143" s="27">
        <f t="shared" si="93"/>
        <v>376.19729999999981</v>
      </c>
      <c r="T143" s="26">
        <f>R143/Q143</f>
        <v>1.1427152124430955</v>
      </c>
      <c r="U143" s="10">
        <v>594</v>
      </c>
      <c r="V143" s="10">
        <v>576.14301999999998</v>
      </c>
      <c r="W143" s="27">
        <f t="shared" si="95"/>
        <v>-17.856980000000021</v>
      </c>
      <c r="X143" s="26">
        <f>V143/U143</f>
        <v>0.96993774410774403</v>
      </c>
      <c r="Y143" s="10"/>
      <c r="Z143" s="10"/>
      <c r="AA143" s="27">
        <f t="shared" si="97"/>
        <v>0</v>
      </c>
      <c r="AC143" s="10">
        <v>0</v>
      </c>
      <c r="AD143" s="10"/>
      <c r="AE143" s="27">
        <f t="shared" si="73"/>
        <v>0</v>
      </c>
      <c r="AF143" s="26">
        <v>0</v>
      </c>
      <c r="AG143" s="18"/>
      <c r="AH143" s="18"/>
      <c r="AI143" s="27">
        <f t="shared" si="76"/>
        <v>0</v>
      </c>
      <c r="AJ143" s="27"/>
      <c r="AK143" s="18">
        <v>0</v>
      </c>
      <c r="AL143" s="18"/>
      <c r="AM143" s="27">
        <f t="shared" si="77"/>
        <v>0</v>
      </c>
      <c r="AN143" s="34">
        <v>0</v>
      </c>
      <c r="AO143" s="18"/>
      <c r="AP143" s="18"/>
      <c r="AQ143" s="27">
        <f t="shared" si="78"/>
        <v>0</v>
      </c>
      <c r="AR143" s="34">
        <v>0</v>
      </c>
      <c r="AS143" s="18"/>
      <c r="AT143" s="18"/>
      <c r="AU143" s="27">
        <f t="shared" si="79"/>
        <v>0</v>
      </c>
      <c r="AV143" s="34"/>
      <c r="AW143" s="50"/>
      <c r="AX143" s="50"/>
      <c r="AY143" s="50">
        <f t="shared" si="88"/>
        <v>0</v>
      </c>
      <c r="AZ143" s="34">
        <v>0</v>
      </c>
      <c r="BA143" s="50"/>
      <c r="BB143" s="50"/>
      <c r="BC143" s="50">
        <f t="shared" si="98"/>
        <v>0</v>
      </c>
      <c r="BD143" s="34">
        <v>0</v>
      </c>
      <c r="BE143" s="50"/>
      <c r="BF143" s="50"/>
      <c r="BG143" s="50">
        <f t="shared" si="99"/>
        <v>0</v>
      </c>
      <c r="BH143" s="34">
        <v>0</v>
      </c>
    </row>
    <row r="144" spans="1:60" s="66" customFormat="1">
      <c r="A144" s="68"/>
      <c r="B144" s="68"/>
      <c r="C144" s="69" t="s">
        <v>182</v>
      </c>
      <c r="D144" s="63">
        <f>D141+D143+D142</f>
        <v>8872.2299299999995</v>
      </c>
      <c r="E144" s="63">
        <f>E141+E143+E142</f>
        <v>24755.455959999999</v>
      </c>
      <c r="F144" s="63">
        <f>F141+F142+F143</f>
        <v>8459.2618399999992</v>
      </c>
      <c r="G144" s="64">
        <f t="shared" si="91"/>
        <v>-16296.19412</v>
      </c>
      <c r="H144" s="65">
        <f t="shared" si="87"/>
        <v>0.34171302898514655</v>
      </c>
      <c r="I144" s="63">
        <f>I141+I143+I142</f>
        <v>8199.6955399999988</v>
      </c>
      <c r="J144" s="63">
        <f>J141+J143+J142</f>
        <v>103.03636</v>
      </c>
      <c r="K144" s="63">
        <f>J144-I144</f>
        <v>-8096.6591799999987</v>
      </c>
      <c r="L144" s="64">
        <f t="shared" si="100"/>
        <v>1.2565876317890703E-2</v>
      </c>
      <c r="M144" s="63">
        <f>M141+M143+M142</f>
        <v>2546.06963</v>
      </c>
      <c r="N144" s="63">
        <f>N141+N143+N142</f>
        <v>1774.31</v>
      </c>
      <c r="O144" s="63">
        <f t="shared" si="92"/>
        <v>-771.75963000000002</v>
      </c>
      <c r="P144" s="64">
        <f>N144/M144</f>
        <v>0.69688196233659172</v>
      </c>
      <c r="Q144" s="63">
        <f>Q141+Q143+Q142</f>
        <v>2704.7860900000001</v>
      </c>
      <c r="R144" s="63">
        <f>R141+R143+R142</f>
        <v>3012.1972999999998</v>
      </c>
      <c r="S144" s="63">
        <f t="shared" si="93"/>
        <v>307.41120999999976</v>
      </c>
      <c r="T144" s="64">
        <f t="shared" si="94"/>
        <v>1.1136545367253052</v>
      </c>
      <c r="U144" s="63">
        <f>U141+U143+U142</f>
        <v>594.68322999999998</v>
      </c>
      <c r="V144" s="63">
        <f>V141+V143+V142</f>
        <v>576.14301999999998</v>
      </c>
      <c r="W144" s="63">
        <f t="shared" si="95"/>
        <v>-18.540210000000002</v>
      </c>
      <c r="X144" s="64">
        <f t="shared" si="96"/>
        <v>0.96882338518272992</v>
      </c>
      <c r="Y144" s="63">
        <f>Y141+Y143+Y142</f>
        <v>20.9</v>
      </c>
      <c r="Z144" s="63">
        <f>Z141+Z143+Z142</f>
        <v>0</v>
      </c>
      <c r="AA144" s="63">
        <f t="shared" si="97"/>
        <v>-20.9</v>
      </c>
      <c r="AB144" s="64">
        <f>Z144/Y144</f>
        <v>0</v>
      </c>
      <c r="AC144" s="63">
        <f>AC141+AC143+AC142</f>
        <v>13.439</v>
      </c>
      <c r="AD144" s="63">
        <f>AD141+AD143+AD142</f>
        <v>0</v>
      </c>
      <c r="AE144" s="63">
        <f>AD144-AC144</f>
        <v>-13.439</v>
      </c>
      <c r="AF144" s="64">
        <v>0</v>
      </c>
      <c r="AG144" s="63">
        <f>AG141+AG143+AG142</f>
        <v>221.73793000000001</v>
      </c>
      <c r="AH144" s="63">
        <f>AH141+AH143+AH142</f>
        <v>0</v>
      </c>
      <c r="AI144" s="63">
        <f>AH144-AG144</f>
        <v>-221.73793000000001</v>
      </c>
      <c r="AJ144" s="64">
        <f>AH144/AG144</f>
        <v>0</v>
      </c>
      <c r="AK144" s="63">
        <f>AK141+AK143+AK142</f>
        <v>98.226979999999998</v>
      </c>
      <c r="AL144" s="63">
        <f>AL141+AL143+AL142</f>
        <v>54.971049999999998</v>
      </c>
      <c r="AM144" s="63">
        <f>AL144-AK144</f>
        <v>-43.255929999999999</v>
      </c>
      <c r="AN144" s="64">
        <f>AL144/AK144</f>
        <v>0.55963290330212734</v>
      </c>
      <c r="AO144" s="63">
        <f>AO141+AO143+AO142</f>
        <v>417.72694999999999</v>
      </c>
      <c r="AP144" s="63">
        <f>AP141+AP143+AP142</f>
        <v>0</v>
      </c>
      <c r="AQ144" s="63">
        <f t="shared" si="78"/>
        <v>-417.72694999999999</v>
      </c>
      <c r="AR144" s="64">
        <f>AP144/AO144</f>
        <v>0</v>
      </c>
      <c r="AS144" s="63">
        <f>AS141+AS143+AS142</f>
        <v>0</v>
      </c>
      <c r="AT144" s="63">
        <f>AT141+AT143+AT142</f>
        <v>0</v>
      </c>
      <c r="AU144" s="63">
        <f t="shared" si="79"/>
        <v>0</v>
      </c>
      <c r="AV144" s="64">
        <v>0</v>
      </c>
      <c r="AW144" s="70">
        <f>AW141+AW143+AW142</f>
        <v>67.364000000000004</v>
      </c>
      <c r="AX144" s="70">
        <f>AX141+AX143+AX142</f>
        <v>0</v>
      </c>
      <c r="AY144" s="70">
        <f t="shared" si="88"/>
        <v>-67.364000000000004</v>
      </c>
      <c r="AZ144" s="71">
        <f>AX144/AW144</f>
        <v>0</v>
      </c>
      <c r="BA144" s="70">
        <f>BA141+BA143+BA142</f>
        <v>0</v>
      </c>
      <c r="BB144" s="70">
        <f>BB141+BB143+BB142</f>
        <v>272.55664000000002</v>
      </c>
      <c r="BC144" s="70">
        <f t="shared" si="98"/>
        <v>272.55664000000002</v>
      </c>
      <c r="BD144" s="71"/>
      <c r="BE144" s="70">
        <f>BE141+BE143+BE142</f>
        <v>9870.8266100000001</v>
      </c>
      <c r="BF144" s="70">
        <f>BF141+BF143+BF142</f>
        <v>1322.04747</v>
      </c>
      <c r="BG144" s="70">
        <f t="shared" si="99"/>
        <v>-8548.7791400000006</v>
      </c>
      <c r="BH144" s="81">
        <f t="shared" ref="BH144" si="102">BF144/BE144</f>
        <v>0.13393482858473593</v>
      </c>
    </row>
    <row r="146" spans="3:60" ht="14.25" customHeight="1">
      <c r="E146" s="74"/>
      <c r="F146" s="75"/>
    </row>
    <row r="147" spans="3:60" s="76" customFormat="1">
      <c r="C147" s="72"/>
      <c r="D147" s="73"/>
      <c r="G147" s="2"/>
      <c r="H147" s="2"/>
      <c r="K147" s="2"/>
      <c r="L147" s="2"/>
      <c r="O147" s="2"/>
      <c r="P147" s="2"/>
      <c r="S147" s="2"/>
      <c r="T147" s="2"/>
      <c r="W147" s="2"/>
      <c r="X147" s="2"/>
      <c r="AA147" s="2"/>
      <c r="AB147" s="2"/>
      <c r="AE147" s="2"/>
      <c r="AF147" s="2"/>
      <c r="AI147" s="2"/>
      <c r="AJ147" s="2"/>
      <c r="AK147" s="2"/>
      <c r="AL147" s="2"/>
      <c r="AM147" s="2"/>
      <c r="AN147" s="2"/>
      <c r="AQ147" s="2"/>
      <c r="AR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</row>
    <row r="148" spans="3:60" s="76" customFormat="1">
      <c r="C148" s="77"/>
      <c r="D148" s="73"/>
      <c r="F148" s="75"/>
      <c r="G148" s="2"/>
      <c r="H148" s="2"/>
      <c r="K148" s="2"/>
      <c r="L148" s="2"/>
      <c r="O148" s="2"/>
      <c r="P148" s="2"/>
      <c r="S148" s="2"/>
      <c r="T148" s="2"/>
      <c r="W148" s="2"/>
      <c r="X148" s="2"/>
      <c r="AA148" s="2"/>
      <c r="AB148" s="2"/>
      <c r="AE148" s="2"/>
      <c r="AF148" s="2"/>
      <c r="AI148" s="2"/>
      <c r="AJ148" s="2"/>
      <c r="AK148" s="2"/>
      <c r="AL148" s="2"/>
      <c r="AM148" s="2"/>
      <c r="AN148" s="2"/>
      <c r="AQ148" s="2"/>
      <c r="AR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</row>
    <row r="149" spans="3:60" s="76" customFormat="1">
      <c r="C149" s="72"/>
      <c r="D149" s="73"/>
      <c r="G149" s="2"/>
      <c r="H149" s="2"/>
      <c r="K149" s="2"/>
      <c r="L149" s="2"/>
      <c r="O149" s="2"/>
      <c r="P149" s="2"/>
      <c r="S149" s="2"/>
      <c r="T149" s="2"/>
      <c r="W149" s="2"/>
      <c r="X149" s="2"/>
      <c r="AA149" s="2"/>
      <c r="AB149" s="2"/>
      <c r="AE149" s="2"/>
      <c r="AF149" s="2"/>
      <c r="AI149" s="2"/>
      <c r="AJ149" s="2"/>
      <c r="AK149" s="2"/>
      <c r="AL149" s="2"/>
      <c r="AM149" s="2"/>
      <c r="AN149" s="2"/>
      <c r="AQ149" s="2"/>
      <c r="AR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</row>
    <row r="150" spans="3:60" s="76" customFormat="1">
      <c r="C150" s="72"/>
      <c r="D150" s="73"/>
      <c r="G150" s="2"/>
      <c r="H150" s="2"/>
      <c r="K150" s="2"/>
      <c r="L150" s="2"/>
      <c r="O150" s="2"/>
      <c r="P150" s="2"/>
      <c r="S150" s="2"/>
      <c r="T150" s="2"/>
      <c r="W150" s="2"/>
      <c r="X150" s="2"/>
      <c r="AA150" s="2"/>
      <c r="AB150" s="2"/>
      <c r="AE150" s="2"/>
      <c r="AF150" s="2"/>
      <c r="AI150" s="2"/>
      <c r="AJ150" s="2"/>
      <c r="AK150" s="2"/>
      <c r="AL150" s="2"/>
      <c r="AM150" s="2"/>
      <c r="AN150" s="2"/>
      <c r="AQ150" s="2"/>
      <c r="AR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</row>
    <row r="151" spans="3:60" s="76" customFormat="1">
      <c r="C151" s="72"/>
      <c r="D151" s="73"/>
      <c r="G151" s="2"/>
      <c r="H151" s="2"/>
      <c r="K151" s="2"/>
      <c r="L151" s="2"/>
      <c r="O151" s="2"/>
      <c r="P151" s="2"/>
      <c r="S151" s="2"/>
      <c r="T151" s="2"/>
      <c r="W151" s="2"/>
      <c r="X151" s="2"/>
      <c r="AA151" s="2"/>
      <c r="AB151" s="2"/>
      <c r="AE151" s="2"/>
      <c r="AF151" s="2"/>
      <c r="AI151" s="2"/>
      <c r="AJ151" s="2"/>
      <c r="AK151" s="2"/>
      <c r="AL151" s="2"/>
      <c r="AM151" s="2"/>
      <c r="AN151" s="2"/>
      <c r="AQ151" s="2"/>
      <c r="AR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</row>
    <row r="152" spans="3:60" s="76" customFormat="1">
      <c r="C152" s="72"/>
      <c r="D152" s="73"/>
      <c r="G152" s="2"/>
      <c r="H152" s="2"/>
      <c r="K152" s="2"/>
      <c r="L152" s="2"/>
      <c r="O152" s="2"/>
      <c r="P152" s="2"/>
      <c r="S152" s="2"/>
      <c r="T152" s="2"/>
      <c r="W152" s="2"/>
      <c r="X152" s="2"/>
      <c r="AA152" s="2"/>
      <c r="AB152" s="2"/>
      <c r="AE152" s="2"/>
      <c r="AF152" s="2"/>
      <c r="AI152" s="2"/>
      <c r="AJ152" s="2"/>
      <c r="AK152" s="2"/>
      <c r="AL152" s="2"/>
      <c r="AM152" s="2"/>
      <c r="AN152" s="2"/>
      <c r="AQ152" s="2"/>
      <c r="AR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</row>
    <row r="153" spans="3:60" s="76" customFormat="1">
      <c r="C153" s="72"/>
      <c r="D153" s="73"/>
      <c r="G153" s="2"/>
      <c r="H153" s="2"/>
      <c r="K153" s="2"/>
      <c r="L153" s="2"/>
      <c r="O153" s="2"/>
      <c r="P153" s="2"/>
      <c r="S153" s="2"/>
      <c r="T153" s="2"/>
      <c r="W153" s="2"/>
      <c r="X153" s="2"/>
      <c r="AA153" s="2"/>
      <c r="AB153" s="2"/>
      <c r="AE153" s="2"/>
      <c r="AF153" s="2"/>
      <c r="AI153" s="2"/>
      <c r="AJ153" s="2"/>
      <c r="AK153" s="2"/>
      <c r="AL153" s="2"/>
      <c r="AM153" s="2"/>
      <c r="AN153" s="2"/>
      <c r="AQ153" s="2"/>
      <c r="AR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</row>
    <row r="154" spans="3:60" s="76" customFormat="1">
      <c r="C154" s="72"/>
      <c r="D154" s="73"/>
      <c r="G154" s="2"/>
      <c r="H154" s="2"/>
      <c r="K154" s="2"/>
      <c r="L154" s="2"/>
      <c r="O154" s="2"/>
      <c r="P154" s="2"/>
      <c r="S154" s="2"/>
      <c r="T154" s="2"/>
      <c r="W154" s="2"/>
      <c r="X154" s="2"/>
      <c r="AA154" s="2"/>
      <c r="AB154" s="2"/>
      <c r="AE154" s="2"/>
      <c r="AF154" s="2"/>
      <c r="AI154" s="2"/>
      <c r="AJ154" s="2"/>
      <c r="AK154" s="2"/>
      <c r="AL154" s="2"/>
      <c r="AM154" s="2"/>
      <c r="AN154" s="2"/>
      <c r="AQ154" s="2"/>
      <c r="AR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</row>
    <row r="155" spans="3:60" s="76" customFormat="1">
      <c r="C155" s="72"/>
      <c r="D155" s="73"/>
      <c r="G155" s="2"/>
      <c r="H155" s="2"/>
      <c r="K155" s="2"/>
      <c r="L155" s="2"/>
      <c r="O155" s="2"/>
      <c r="P155" s="2"/>
      <c r="S155" s="2"/>
      <c r="T155" s="2"/>
      <c r="W155" s="2"/>
      <c r="X155" s="2"/>
      <c r="AA155" s="2"/>
      <c r="AB155" s="2"/>
      <c r="AE155" s="2"/>
      <c r="AF155" s="2"/>
      <c r="AI155" s="2"/>
      <c r="AJ155" s="2"/>
      <c r="AK155" s="2"/>
      <c r="AL155" s="2"/>
      <c r="AM155" s="2"/>
      <c r="AN155" s="2"/>
      <c r="AQ155" s="2"/>
      <c r="AR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</row>
    <row r="156" spans="3:60" s="76" customFormat="1">
      <c r="C156" s="72"/>
      <c r="D156" s="73"/>
      <c r="G156" s="2"/>
      <c r="H156" s="2"/>
      <c r="K156" s="2"/>
      <c r="L156" s="2"/>
      <c r="O156" s="2"/>
      <c r="P156" s="2"/>
      <c r="S156" s="2"/>
      <c r="T156" s="2"/>
      <c r="W156" s="2"/>
      <c r="X156" s="2"/>
      <c r="AA156" s="2"/>
      <c r="AB156" s="2"/>
      <c r="AE156" s="2"/>
      <c r="AF156" s="2"/>
      <c r="AI156" s="2"/>
      <c r="AJ156" s="2"/>
      <c r="AK156" s="2"/>
      <c r="AL156" s="2"/>
      <c r="AM156" s="2"/>
      <c r="AN156" s="2"/>
      <c r="AQ156" s="2"/>
      <c r="AR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</row>
    <row r="157" spans="3:60" s="76" customFormat="1">
      <c r="C157" s="72"/>
      <c r="D157" s="73"/>
      <c r="G157" s="2"/>
      <c r="H157" s="2"/>
      <c r="K157" s="2"/>
      <c r="L157" s="2"/>
      <c r="O157" s="2"/>
      <c r="P157" s="2"/>
      <c r="S157" s="2"/>
      <c r="T157" s="2"/>
      <c r="W157" s="2"/>
      <c r="X157" s="2"/>
      <c r="AA157" s="2"/>
      <c r="AB157" s="2"/>
      <c r="AE157" s="2"/>
      <c r="AF157" s="2"/>
      <c r="AI157" s="2"/>
      <c r="AJ157" s="2"/>
      <c r="AK157" s="2"/>
      <c r="AL157" s="2"/>
      <c r="AM157" s="2"/>
      <c r="AN157" s="2"/>
      <c r="AQ157" s="2"/>
      <c r="AR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</row>
  </sheetData>
  <mergeCells count="46">
    <mergeCell ref="U4:V4"/>
    <mergeCell ref="A3:A5"/>
    <mergeCell ref="C3:C5"/>
    <mergeCell ref="D3:F4"/>
    <mergeCell ref="G3:G5"/>
    <mergeCell ref="H3:H5"/>
    <mergeCell ref="I4:J4"/>
    <mergeCell ref="K4:K5"/>
    <mergeCell ref="L4:L5"/>
    <mergeCell ref="M4:N4"/>
    <mergeCell ref="O4:O5"/>
    <mergeCell ref="P4:P5"/>
    <mergeCell ref="Q4:R4"/>
    <mergeCell ref="S4:S5"/>
    <mergeCell ref="T4:T5"/>
    <mergeCell ref="AW4:AX4"/>
    <mergeCell ref="AY4:AY5"/>
    <mergeCell ref="AZ4:AZ5"/>
    <mergeCell ref="AK4:AL4"/>
    <mergeCell ref="W4:W5"/>
    <mergeCell ref="X4:X5"/>
    <mergeCell ref="Y4:Z4"/>
    <mergeCell ref="AA4:AA5"/>
    <mergeCell ref="AB4:AB5"/>
    <mergeCell ref="AC4:AD4"/>
    <mergeCell ref="AE4:AE5"/>
    <mergeCell ref="AF4:AF5"/>
    <mergeCell ref="AG4:AH4"/>
    <mergeCell ref="AI4:AI5"/>
    <mergeCell ref="AJ4:AJ5"/>
    <mergeCell ref="B2:BH2"/>
    <mergeCell ref="G1:BH1"/>
    <mergeCell ref="BC4:BC5"/>
    <mergeCell ref="BD4:BD5"/>
    <mergeCell ref="BE4:BF4"/>
    <mergeCell ref="BG4:BG5"/>
    <mergeCell ref="BH4:BH5"/>
    <mergeCell ref="BA4:BB4"/>
    <mergeCell ref="AM4:AM5"/>
    <mergeCell ref="AN4:AN5"/>
    <mergeCell ref="AO4:AP4"/>
    <mergeCell ref="AQ4:AQ5"/>
    <mergeCell ref="AR4:AR5"/>
    <mergeCell ref="AS4:AT4"/>
    <mergeCell ref="AU4:AU5"/>
    <mergeCell ref="AV4:AV5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DNA7 X86</cp:lastModifiedBy>
  <cp:lastPrinted>2022-03-22T05:26:44Z</cp:lastPrinted>
  <dcterms:created xsi:type="dcterms:W3CDTF">2015-06-05T18:17:20Z</dcterms:created>
  <dcterms:modified xsi:type="dcterms:W3CDTF">2022-03-22T05:26:47Z</dcterms:modified>
</cp:coreProperties>
</file>