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0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n1\net\ПРОЕКТ 2025\ПРОЕКТ бюджет 2025\БЮДЖЕТ 2025 ДОХОД\приложения\"/>
    </mc:Choice>
  </mc:AlternateContent>
  <xr:revisionPtr revIDLastSave="0" documentId="13_ncr:1_{D7106F7B-6806-4145-929D-1256494F1409}" xr6:coauthVersionLast="47" xr6:coauthVersionMax="47" xr10:uidLastSave="{00000000-0000-0000-0000-000000000000}"/>
  <bookViews>
    <workbookView xWindow="345" yWindow="345" windowWidth="21600" windowHeight="15180" xr2:uid="{00000000-000D-0000-FFFF-FFFF00000000}"/>
  </bookViews>
  <sheets>
    <sheet name="4" sheetId="9" r:id="rId1"/>
  </sheets>
  <definedNames>
    <definedName name="_xlnm.Print_Area" localSheetId="0">'4'!$A$1:$E$81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9" l="1"/>
  <c r="D81" i="9"/>
  <c r="C81" i="9"/>
  <c r="E80" i="9"/>
  <c r="D80" i="9"/>
  <c r="C80" i="9"/>
  <c r="C77" i="9"/>
  <c r="G76" i="9"/>
  <c r="E75" i="9"/>
  <c r="D75" i="9"/>
  <c r="G74" i="9"/>
  <c r="G73" i="9"/>
  <c r="G71" i="9"/>
  <c r="G66" i="9"/>
  <c r="G65" i="9"/>
  <c r="G63" i="9"/>
  <c r="G62" i="9"/>
  <c r="G61" i="9"/>
  <c r="G60" i="9"/>
  <c r="G59" i="9"/>
  <c r="G58" i="9"/>
  <c r="G57" i="9"/>
  <c r="G56" i="9"/>
  <c r="G55" i="9"/>
  <c r="G54" i="9"/>
  <c r="F53" i="9"/>
  <c r="E53" i="9"/>
  <c r="D53" i="9"/>
  <c r="C53" i="9"/>
  <c r="C43" i="9"/>
  <c r="E40" i="9"/>
  <c r="D40" i="9"/>
  <c r="C40" i="9"/>
  <c r="E39" i="9"/>
  <c r="D39" i="9"/>
  <c r="C39" i="9"/>
  <c r="E35" i="9"/>
  <c r="D35" i="9"/>
  <c r="C35" i="9"/>
  <c r="E32" i="9"/>
  <c r="D32" i="9"/>
  <c r="C32" i="9"/>
  <c r="E29" i="9"/>
  <c r="D29" i="9"/>
  <c r="C29" i="9"/>
  <c r="E28" i="9"/>
  <c r="D28" i="9"/>
  <c r="C28" i="9"/>
  <c r="E27" i="9"/>
  <c r="D27" i="9"/>
  <c r="C27" i="9"/>
  <c r="C22" i="9"/>
  <c r="E20" i="9"/>
  <c r="D20" i="9"/>
  <c r="C20" i="9"/>
  <c r="E16" i="9"/>
  <c r="D16" i="9"/>
  <c r="C16" i="9"/>
  <c r="E14" i="9"/>
  <c r="D14" i="9"/>
  <c r="C14" i="9"/>
  <c r="E12" i="9"/>
  <c r="D12" i="9"/>
  <c r="C12" i="9"/>
  <c r="E11" i="9"/>
  <c r="D11" i="9"/>
  <c r="C11" i="9"/>
</calcChain>
</file>

<file path=xl/sharedStrings.xml><?xml version="1.0" encoding="utf-8"?>
<sst xmlns="http://schemas.openxmlformats.org/spreadsheetml/2006/main" count="150" uniqueCount="134">
  <si>
    <t>Приложение №4</t>
  </si>
  <si>
    <t>к Решению Хурала представителей</t>
  </si>
  <si>
    <t xml:space="preserve">городского округа город Ак-Довурак  " на 2025 год </t>
  </si>
  <si>
    <t xml:space="preserve"> и на плановый период 2026-2027 годов</t>
  </si>
  <si>
    <t>Поступления доходов в бюджет городского округа город Ак-Довурак</t>
  </si>
  <si>
    <t>Республики Тыва на 2025 год</t>
  </si>
  <si>
    <t>(тыс.руб.)</t>
  </si>
  <si>
    <t>Код бюджетной классификации РФ</t>
  </si>
  <si>
    <t>Наименование доходов</t>
  </si>
  <si>
    <t>Сумма</t>
  </si>
  <si>
    <t>2020 год</t>
  </si>
  <si>
    <t>2021 год</t>
  </si>
  <si>
    <t>НАЛОГОВЫЕ ДОХОДЫ</t>
  </si>
  <si>
    <t>000 1 01 00000 00 0000 000</t>
  </si>
  <si>
    <t>НАЛОГИ НА ПРИБЫЛЬ,ДОХОДЫ</t>
  </si>
  <si>
    <t>000 1 01 02000 01 0000 110</t>
  </si>
  <si>
    <t>Налог на доходы с физических лиц</t>
  </si>
  <si>
    <t>000 1 03 00000 00 0000 000</t>
  </si>
  <si>
    <t>НАЛОГИ НА ТОВАРЫ (РАБОТЫ,  УСЛУГИ), РЕАЛИЗУЕМЫЕ НА ТЕРРИТОРИИ РОССИЙСКОЙ ФЕДЕРАЦИИ</t>
  </si>
  <si>
    <t>000 1 03 02000 01 0000 110</t>
  </si>
  <si>
    <t xml:space="preserve">Акцизы по подакцизным товарам (продукции), производимым на территории Российской Федерации </t>
  </si>
  <si>
    <t>000 1 05 00000 00 0000 000</t>
  </si>
  <si>
    <t>НАЛОГИ НА СОВОКУПНЫЙ ДОХОД</t>
  </si>
  <si>
    <t>000 1 05 01000 01 0000 110</t>
  </si>
  <si>
    <t>Упрощенная система налогообложения</t>
  </si>
  <si>
    <t>000 1 05 03000 01 1000 110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</si>
  <si>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</si>
  <si>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</si>
  <si>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</si>
  <si>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</si>
  <si>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</si>
  <si>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</si>
  <si>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</si>
  <si>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</si>
  <si>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налог:</t>
  </si>
  <si>
    <t>000 1 06 06030 00 0000 110</t>
  </si>
  <si>
    <t>Земельный налог с организаций</t>
  </si>
  <si>
    <t>000 1 06 06040 00 0000 110</t>
  </si>
  <si>
    <t>Земельный налог с физических лиц</t>
  </si>
  <si>
    <t>000 1 08 00000 00 0000 000</t>
  </si>
  <si>
    <t>ГОСУДАРСТВЕННАЯ ПОШЛИНА</t>
  </si>
  <si>
    <t>000 1 09 00000 00 0000 000</t>
  </si>
  <si>
    <t>ЗАДОЛЖЕННОСТЬ И ПЕРЕРАСЧЕТЫ ПО ОТМЕНЕННЫМ НАЛОГАМ И СБОРАМ</t>
  </si>
  <si>
    <t>НЕНАЛОГОВЫЕ ДОХОДЫ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</si>
  <si>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</si>
  <si>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</si>
  <si>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</si>
  <si>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полученные в виде арендной либо иной платы за передачу в возмездное пользование гос.и муниципального имущества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</si>
  <si>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</si>
  <si>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</si>
  <si>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</si>
  <si>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</si>
  <si>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0001 12 00000 00 0000 000</t>
  </si>
  <si>
    <t>ПЛАТЕЖИ ПРИ ПОЛЬЗОВАНИИ ПРИРОДНЫМИ РЕСУРСАМИ</t>
  </si>
  <si>
    <t>000 1 12 01000  01 0000 120</t>
  </si>
  <si>
    <t>Плата за негативное воздействие на окружающую среду</t>
  </si>
  <si>
    <t>000 1 13 01994 04 0000 130</t>
  </si>
  <si>
    <t>Прочие доходы от оказания платных услуг (работ) получателями средств бюджетов городских округов</t>
  </si>
  <si>
    <t>0001 14 00000 00 0000 000</t>
  </si>
  <si>
    <t>ДОХОДЫ ОТ ПРОДАЖИ МАТЕРИАЛЬНЫХ И НЕМАТЕРИАЛЬНЫХ АКТИВОВ</t>
  </si>
  <si>
    <t>000 1 14 06024 04 0000 430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</si>
  <si>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</si>
  <si>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000 1 16 00000 00 0000 000</t>
  </si>
  <si>
    <t>ШТРАФЫ, САНКЦИИ, ВОЗМЕЩЕНИЕ УЩЕРБА</t>
  </si>
  <si>
    <t>000 1 17 05000 00 0000 180</t>
  </si>
  <si>
    <t>Прочие неналоговые доходы</t>
  </si>
  <si>
    <t>000 1 00 00000 00 0000 000</t>
  </si>
  <si>
    <t>СОБСТВЕННЫЕ ДОХОДЫ:</t>
  </si>
  <si>
    <t>000 2 02 10000 00 0000 150</t>
  </si>
  <si>
    <t>Дотации бюджетам субъектов Российской Федерации и муниципальных образований</t>
  </si>
  <si>
    <t>000 2 02 15001 04 0000 150</t>
  </si>
  <si>
    <t>Дотации бюджетам городских округов на выравнивание бюджетной обеспеченности из бюджета субъекта РФ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</si>
  <si>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</si>
  <si>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</si>
  <si>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</si>
  <si>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от других бюджетов бюджетной системы</t>
  </si>
  <si>
    <t>000 2 02 25179 04 0000 150</t>
  </si>
  <si>
    <t>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</si>
  <si>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000 2 02 25304 04 0000 150</t>
  </si>
  <si>
    <t>Субсидиибюджетам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</si>
  <si>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000 2 02 25424 04 0000 150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</si>
  <si>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</si>
  <si>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000 2 02 25497 04 0000 150</t>
  </si>
  <si>
    <t>Субсидии бюджетам субъектов Российской Федерации на реализацию мероприятий по обеспечению жильем  молодых семей на 2025 год</t>
  </si>
  <si>
    <t>000 2 02 25555 04 0000 150</t>
  </si>
  <si>
    <t>Субсидии бюджетам субъектов Российской Федерации на реализацию программ формирования современной городской среды на 2025 год</t>
  </si>
  <si>
    <t>000 2 02 29999 04 0000 150</t>
  </si>
  <si>
    <t>Субсидии бюджетам субъектов Российской Федерации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</si>
  <si>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бюджетам субъектов Российской Федерации на софинансирование расходов по содержанию имущества образовательных учреждений</t>
  </si>
  <si>
    <t>Субсидии органам местного самоуправления Республики Тыва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Федерации", на 2025 год</t>
  </si>
  <si>
    <t>Субсидий местным бюджетам на ликвидацию несанкционированных мест размещения отходов</t>
  </si>
  <si>
    <t>Субвенции бюджетам бюджетной системы Российской Федерации</t>
  </si>
  <si>
    <t>000 2 02 30013 04 0000 150</t>
  </si>
  <si>
    <t xml:space="preserve">Субвенции на осуществление переданных органам местного самоуправления РТ в соответствии с п.3, ст.1 Закона РТ от 28 декабря 2005 г.№1560 ВХ-1 полномочий РТ в области  социальной поддержки реабилитированных лиц и лиц, признанных пострадавшими от политических репрессий» 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</si>
  <si>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</si>
  <si>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</si>
  <si>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</si>
  <si>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общеобразоавтельных организациях" на 2025 год</t>
  </si>
  <si>
    <t>Субвенции на реализацию Закона Республики Тыва "О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организациях" на 2025 год</t>
  </si>
  <si>
    <t>Субвенция на осуществление переданных органам местного самоуправления Республики Тыва в соответствии с пунктом 5 ст.1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услуг"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</si>
  <si>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</si>
  <si>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Субвенции на осуществление переданных органам местного самоуправления РТ в соответствии с п.1 ст.1 Закона РТ от 28 декабря 2005 г.№1560 ВХ-1 полномочий РТ в области социальной поддержки ветеранов труда и труженников тыла </t>
  </si>
  <si>
    <t xml:space="preserve">Субвенции на осуществление переданных органам местного самоуправления РТ в соответствии с п.4, ст.1 Закона РТ от 28 декабря 2005 г.№1560 ВХ-1 полномочий РТ в области осуществления назначению и выплаты ежемесячного пособия на ребенка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</si>
  <si>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</si>
  <si>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государственных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</si>
  <si>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</si>
  <si>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</si>
  <si>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мероприятия по проведению оздоровительной кампании детей на 2025 год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</si>
  <si>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 на 2024 год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</si>
  <si>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</si>
  <si>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содержание специалистов, осуществляющих переданные полномочия Республики Тыва по опеке и попечительству</t>
  </si>
  <si>
    <t>000 2 02 30027 04 0000 150</t>
  </si>
  <si>
    <t>Субвенции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</si>
  <si>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000 2 02 35084 04 0000150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</si>
  <si>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</si>
  <si>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000 2 02 35118 04 0000 150</t>
  </si>
  <si>
    <t>Субвенции на осуществление первичного воинского учета органами местного самоуправления поселений, муниципальных и городских округов на 2025</t>
  </si>
  <si>
    <t>000 2 02 35120 04 0000 150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</si>
  <si>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на 2025 год</t>
  </si>
  <si>
    <t>000 2 02 35250 04 0000 150</t>
  </si>
  <si>
    <t xml:space="preserve">Субвенции на оплату жилищно-коммунальных услуг отдельным категориям граждан </t>
  </si>
  <si>
    <t>000 202 35462 04 0000 150</t>
  </si>
  <si>
    <t xml:space="preserve">Субвенции на компенсацию отдельным категориям граждан оплаты взноса на капитальный ремонт общего имущества в многоквартирном доме </t>
  </si>
  <si>
    <t>000 202 35573 04 0000 150</t>
  </si>
  <si>
    <t xml:space="preserve">Субвенции на осуществление ежемесячной выплаты в связи с рождением (с усыновлением) первого ребенка  </t>
  </si>
  <si>
    <t>Иные межбюджетные трансферты</t>
  </si>
  <si>
    <t>000 2 02 45303 04 0000150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</si>
  <si>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</si>
  <si>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</si>
  <si>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</si>
  <si>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000 2 00 00000 00 0000 000</t>
  </si>
  <si>
    <t>БЕЗВОЗМЕЗДНЫЕ  ПОСТУПЛЕНИЯ :</t>
  </si>
  <si>
    <t>ВСЕГО ДОХОДЫ:</t>
  </si>
  <si>
    <t xml:space="preserve"> от                                                г №        "О бюджете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</si>
</sst>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\ ##0.00_);_(* \(#\ ##0.00\);_(* &quot;-&quot;??_);_(@_)"/>
    <numFmt numFmtId="168" formatCode="0.00000"/>
    <numFmt numFmtId="169" formatCode="0.0"/>
    <numFmt numFmtId="170" formatCode="0.000"/>
    <numFmt numFmtId="171" formatCode="#\ ##0.0"/>
    <numFmt numFmtId="172" formatCode="#\ ##0"/>
  </numFmts>
  <fonts count="12">
    <font>
      <sz val="10"/>
      <name val="Arial"/>
      <charset val="134"/>
    </font>
    <font>
      <sz val="10"/>
      <name val="Times New Roman"/>
      <charset val="204"/>
    </font>
    <font>
      <sz val="9"/>
      <name val="Times New Roman"/>
      <charset val="204"/>
    </font>
    <font>
      <b/>
      <sz val="10"/>
      <name val="Times New Roman"/>
      <charset val="204"/>
    </font>
    <font>
      <b/>
      <sz val="9"/>
      <name val="Times New Roman"/>
      <charset val="204"/>
    </font>
    <font>
      <sz val="11"/>
      <name val="Times New Roman"/>
      <charset val="204"/>
    </font>
    <font>
      <sz val="8"/>
      <name val="Calibri"/>
      <charset val="204"/>
    </font>
    <font>
      <b/>
      <sz val="8"/>
      <name val="Times New Roman"/>
      <charset val="204"/>
    </font>
    <font>
      <sz val="10"/>
      <color rgb="FF333333"/>
      <name val="Times New Roman"/>
      <charset val="204"/>
    </font>
    <font>
      <b/>
      <i/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1" fillId="0" borderId="0"/>
  </cellStyleXfs>
  <cellXfs count="6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8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vertical="top" wrapText="1"/>
    </xf>
    <xf numFmtId="169" fontId="3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top" wrapText="1"/>
    </xf>
    <xf numFmtId="0" fontId="5" fillId="0" borderId="1" xfId="2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9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top" wrapText="1"/>
    </xf>
    <xf numFmtId="169" fontId="1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7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9" fontId="1" fillId="0" borderId="0" xfId="0" applyNumberFormat="1" applyFont="1"/>
    <xf numFmtId="0" fontId="1" fillId="0" borderId="0" xfId="0" applyFont="1" applyAlignment="1">
      <alignment wrapText="1"/>
    </xf>
    <xf numFmtId="168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71" fontId="1" fillId="0" borderId="1" xfId="0" applyNumberFormat="1" applyFont="1" applyBorder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7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69" fontId="3" fillId="2" borderId="1" xfId="0" applyNumberFormat="1" applyFont="1" applyFill="1" applyBorder="1" applyAlignment="1">
      <alignment horizontal="center" vertical="center"/>
    </xf>
    <xf numFmtId="169" fontId="9" fillId="2" borderId="1" xfId="0" applyNumberFormat="1" applyFont="1" applyFill="1" applyBorder="1" applyAlignment="1">
      <alignment horizontal="center" vertical="center"/>
    </xf>
    <xf numFmtId="16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республиканский  2005 г" xfId="2" xr:uid="{00000000-0005-0000-0000-00003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I83"/>
  <sheetViews>
    <sheetView tabSelected="1" view="pageBreakPreview" zoomScale="85" zoomScaleNormal="100" workbookViewId="0">
      <selection activeCell="J11" sqref="J11"/>
    </sheetView>
  </sheetViews>
  <sheetFormatPr defaultColWidth="8.85546875" defaultRowHeight="12.75"/>
  <cols>
    <col min="1" max="1" width="23" style="2" customWidth="1"/>
    <col min="2" max="2" width="72.28515625" style="3" customWidth="1"/>
    <col min="3" max="3" width="14.28515625" style="4" customWidth="1"/>
    <col min="4" max="4" width="9.85546875" style="5" hidden="1" customWidth="1"/>
    <col min="5" max="5" width="10.140625" style="5" hidden="1" customWidth="1"/>
    <col min="6" max="7" width="8.85546875" style="5" hidden="1" customWidth="1"/>
    <col min="8" max="8" width="12.7109375" style="5" customWidth="1"/>
    <col min="9" max="16384" width="8.85546875" style="5"/>
  </cols>
  <sheetData>
    <row r="1" spans="1:9" ht="12" customHeight="1">
      <c r="B1" s="64" t="s">
        <v>0</v>
      </c>
      <c r="C1" s="64"/>
      <c r="D1" s="64"/>
      <c r="E1" s="64"/>
      <c r="F1" s="64"/>
      <c r="G1" s="64"/>
      <c r="H1" s="6"/>
      <c r="I1" s="6"/>
    </row>
    <row r="2" spans="1:9" ht="12" customHeight="1">
      <c r="B2" s="65" t="s">
        <v>1</v>
      </c>
      <c r="C2" s="65"/>
      <c r="D2" s="65"/>
      <c r="E2" s="65"/>
      <c r="F2" s="65"/>
      <c r="G2" s="65"/>
    </row>
    <row r="3" spans="1:9" ht="12" customHeight="1">
      <c r="B3" s="65" t="s">
        <v>133</v>
      </c>
      <c r="C3" s="65"/>
      <c r="D3" s="65"/>
      <c r="E3" s="65"/>
      <c r="F3" s="65"/>
      <c r="G3" s="65"/>
    </row>
    <row r="4" spans="1:9" ht="12" customHeight="1">
      <c r="B4" s="65" t="s">
        <v>2</v>
      </c>
      <c r="C4" s="65"/>
      <c r="D4" s="65"/>
      <c r="E4" s="65"/>
      <c r="F4" s="65"/>
      <c r="G4" s="65"/>
    </row>
    <row r="5" spans="1:9" ht="12" customHeight="1">
      <c r="B5" s="65" t="s">
        <v>3</v>
      </c>
      <c r="C5" s="65"/>
      <c r="D5" s="65"/>
      <c r="E5" s="65"/>
      <c r="F5" s="65"/>
      <c r="G5" s="65"/>
    </row>
    <row r="6" spans="1:9" ht="12" customHeight="1">
      <c r="B6" s="65"/>
      <c r="C6" s="65"/>
      <c r="D6" s="65"/>
      <c r="E6" s="65"/>
      <c r="F6" s="65"/>
      <c r="G6" s="65"/>
    </row>
    <row r="7" spans="1:9" ht="12.75" customHeight="1">
      <c r="A7" s="66" t="s">
        <v>4</v>
      </c>
      <c r="B7" s="66"/>
      <c r="C7" s="66"/>
    </row>
    <row r="8" spans="1:9" ht="12.75" customHeight="1">
      <c r="A8" s="66" t="s">
        <v>5</v>
      </c>
      <c r="B8" s="66"/>
      <c r="C8" s="66"/>
    </row>
    <row r="9" spans="1:9">
      <c r="C9" s="4" t="s">
        <v>6</v>
      </c>
    </row>
    <row r="10" spans="1:9" ht="24">
      <c r="A10" s="7" t="s">
        <v>7</v>
      </c>
      <c r="B10" s="8" t="s">
        <v>8</v>
      </c>
      <c r="C10" s="9" t="s">
        <v>9</v>
      </c>
      <c r="D10" s="8" t="s">
        <v>10</v>
      </c>
      <c r="E10" s="8" t="s">
        <v>11</v>
      </c>
    </row>
    <row r="11" spans="1:9" ht="17.25" customHeight="1">
      <c r="A11" s="7"/>
      <c r="B11" s="10" t="s">
        <v>12</v>
      </c>
      <c r="C11" s="11">
        <f>SUM(C12+C16+C20+C25+G2+C14)</f>
        <v>51559</v>
      </c>
      <c r="D11" s="12">
        <f>SUM(D12+D16+D20+D25+H2+D14)</f>
        <v>24509</v>
      </c>
      <c r="E11" s="12">
        <f>SUM(E12+E16+E20+E25+I2+E14)</f>
        <v>25837</v>
      </c>
    </row>
    <row r="12" spans="1:9" ht="16.5" customHeight="1">
      <c r="A12" s="7" t="s">
        <v>13</v>
      </c>
      <c r="B12" s="10" t="s">
        <v>14</v>
      </c>
      <c r="C12" s="11">
        <f>SUM(C13)</f>
        <v>34874</v>
      </c>
      <c r="D12" s="12">
        <f>SUM(D13)</f>
        <v>19480</v>
      </c>
      <c r="E12" s="12">
        <f>SUM(E13)</f>
        <v>20325</v>
      </c>
    </row>
    <row r="13" spans="1:9" ht="17.25" customHeight="1">
      <c r="A13" s="7" t="s">
        <v>15</v>
      </c>
      <c r="B13" s="10" t="s">
        <v>16</v>
      </c>
      <c r="C13" s="13">
        <v>34874</v>
      </c>
      <c r="D13" s="14">
        <v>19480</v>
      </c>
      <c r="E13" s="14">
        <v>20325</v>
      </c>
    </row>
    <row r="14" spans="1:9" ht="32.25" customHeight="1">
      <c r="A14" s="15" t="s">
        <v>17</v>
      </c>
      <c r="B14" s="16" t="s">
        <v>18</v>
      </c>
      <c r="C14" s="17">
        <f>C15</f>
        <v>2177</v>
      </c>
      <c r="D14" s="14">
        <f>D15</f>
        <v>1615</v>
      </c>
      <c r="E14" s="14">
        <f>E15</f>
        <v>1904</v>
      </c>
    </row>
    <row r="15" spans="1:9" ht="31.5" customHeight="1">
      <c r="A15" s="18" t="s">
        <v>19</v>
      </c>
      <c r="B15" s="19" t="s">
        <v>20</v>
      </c>
      <c r="C15" s="13">
        <v>2177</v>
      </c>
      <c r="D15" s="20">
        <v>1615</v>
      </c>
      <c r="E15" s="20">
        <v>1904</v>
      </c>
    </row>
    <row r="16" spans="1:9">
      <c r="A16" s="7" t="s">
        <v>21</v>
      </c>
      <c r="B16" s="10" t="s">
        <v>22</v>
      </c>
      <c r="C16" s="11">
        <f>C17+C18+C19</f>
        <v>7504</v>
      </c>
      <c r="D16" s="12">
        <f>D17+D18+D19</f>
        <v>0</v>
      </c>
      <c r="E16" s="12">
        <f>E17+E18+E19</f>
        <v>0</v>
      </c>
    </row>
    <row r="17" spans="1:8">
      <c r="A17" s="21" t="s">
        <v>23</v>
      </c>
      <c r="B17" s="22" t="s">
        <v>24</v>
      </c>
      <c r="C17" s="23">
        <v>6179</v>
      </c>
      <c r="D17" s="23"/>
      <c r="E17" s="23"/>
    </row>
    <row r="18" spans="1:8">
      <c r="A18" s="24" t="s">
        <v>25</v>
      </c>
      <c r="B18" s="22" t="s">
        <v>26</v>
      </c>
      <c r="C18" s="23">
        <v>92</v>
      </c>
      <c r="D18" s="23"/>
      <c r="E18" s="23"/>
    </row>
    <row r="19" spans="1:8">
      <c r="A19" s="21" t="s">
        <v>27</v>
      </c>
      <c r="B19" s="5" t="s">
        <v>28</v>
      </c>
      <c r="C19" s="25">
        <v>1233</v>
      </c>
      <c r="D19" s="25"/>
      <c r="E19" s="25"/>
    </row>
    <row r="20" spans="1:8" ht="16.5" customHeight="1">
      <c r="A20" s="7" t="s">
        <v>29</v>
      </c>
      <c r="B20" s="10" t="s">
        <v>30</v>
      </c>
      <c r="C20" s="11">
        <f>C21+C22</f>
        <v>3889</v>
      </c>
      <c r="D20" s="12">
        <f>SUM(D21:D24)</f>
        <v>3044</v>
      </c>
      <c r="E20" s="12">
        <f>SUM(E21:E24)</f>
        <v>3218</v>
      </c>
    </row>
    <row r="21" spans="1:8">
      <c r="A21" s="21" t="s">
        <v>31</v>
      </c>
      <c r="B21" s="22" t="s">
        <v>32</v>
      </c>
      <c r="C21" s="23">
        <v>1888</v>
      </c>
      <c r="D21" s="26">
        <v>1303</v>
      </c>
      <c r="E21" s="26">
        <v>1425</v>
      </c>
    </row>
    <row r="22" spans="1:8">
      <c r="A22" s="21" t="s">
        <v>33</v>
      </c>
      <c r="B22" s="10" t="s">
        <v>34</v>
      </c>
      <c r="C22" s="23">
        <f>C23+C24</f>
        <v>2001</v>
      </c>
      <c r="D22" s="27"/>
      <c r="E22" s="27"/>
    </row>
    <row r="23" spans="1:8">
      <c r="A23" s="21" t="s">
        <v>35</v>
      </c>
      <c r="B23" s="28" t="s">
        <v>36</v>
      </c>
      <c r="C23" s="23">
        <v>598</v>
      </c>
      <c r="D23" s="27"/>
      <c r="E23" s="27"/>
    </row>
    <row r="24" spans="1:8">
      <c r="A24" s="21" t="s">
        <v>37</v>
      </c>
      <c r="B24" s="28" t="s">
        <v>38</v>
      </c>
      <c r="C24" s="23">
        <v>1403</v>
      </c>
      <c r="D24" s="26">
        <v>1741</v>
      </c>
      <c r="E24" s="26">
        <v>1793</v>
      </c>
    </row>
    <row r="25" spans="1:8">
      <c r="A25" s="7" t="s">
        <v>39</v>
      </c>
      <c r="B25" s="10" t="s">
        <v>40</v>
      </c>
      <c r="C25" s="17">
        <v>3115</v>
      </c>
      <c r="D25" s="14">
        <v>370</v>
      </c>
      <c r="E25" s="14">
        <v>390</v>
      </c>
    </row>
    <row r="26" spans="1:8" ht="13.5" hidden="1" customHeight="1">
      <c r="A26" s="7" t="s">
        <v>41</v>
      </c>
      <c r="B26" s="10" t="s">
        <v>42</v>
      </c>
      <c r="C26" s="11"/>
      <c r="D26" s="12"/>
      <c r="E26" s="12"/>
    </row>
    <row r="27" spans="1:8">
      <c r="A27" s="7"/>
      <c r="B27" s="10" t="s">
        <v>43</v>
      </c>
      <c r="C27" s="11">
        <f>SUM(C28+C32+C37+C35+C38)</f>
        <v>5280</v>
      </c>
      <c r="D27" s="12" t="e">
        <f>SUM(D28+D32+D37+#REF!+D35+D38)</f>
        <v>#REF!</v>
      </c>
      <c r="E27" s="12" t="e">
        <f>SUM(E28+E32+E37+#REF!+E35+E38)</f>
        <v>#REF!</v>
      </c>
    </row>
    <row r="28" spans="1:8" ht="25.5">
      <c r="A28" s="7" t="s">
        <v>44</v>
      </c>
      <c r="B28" s="10" t="s">
        <v>45</v>
      </c>
      <c r="C28" s="11">
        <f>SUM(C29+C31)</f>
        <v>3500</v>
      </c>
      <c r="D28" s="12">
        <f>SUM(D29+D31)</f>
        <v>4134</v>
      </c>
      <c r="E28" s="12">
        <f>SUM(E29+E31)</f>
        <v>4134</v>
      </c>
    </row>
    <row r="29" spans="1:8" ht="25.5" hidden="1">
      <c r="A29" s="21" t="s">
        <v>46</v>
      </c>
      <c r="B29" s="22" t="s">
        <v>47</v>
      </c>
      <c r="C29" s="23">
        <f>C30</f>
        <v>1100</v>
      </c>
      <c r="D29" s="27">
        <f>D30</f>
        <v>2505</v>
      </c>
      <c r="E29" s="27">
        <f>E30</f>
        <v>2505</v>
      </c>
    </row>
    <row r="30" spans="1:8" ht="53.25" customHeight="1">
      <c r="A30" s="21" t="s">
        <v>48</v>
      </c>
      <c r="B30" s="3" t="s">
        <v>49</v>
      </c>
      <c r="C30" s="23">
        <v>1100</v>
      </c>
      <c r="D30" s="26">
        <v>2505</v>
      </c>
      <c r="E30" s="26">
        <v>2505</v>
      </c>
    </row>
    <row r="31" spans="1:8" ht="51">
      <c r="A31" s="21" t="s">
        <v>50</v>
      </c>
      <c r="B31" s="22" t="s">
        <v>51</v>
      </c>
      <c r="C31" s="23">
        <v>2400</v>
      </c>
      <c r="D31" s="26">
        <v>1629</v>
      </c>
      <c r="E31" s="26">
        <v>1629</v>
      </c>
      <c r="H31" s="29"/>
    </row>
    <row r="32" spans="1:8" ht="14.25" customHeight="1">
      <c r="A32" s="7" t="s">
        <v>52</v>
      </c>
      <c r="B32" s="10" t="s">
        <v>53</v>
      </c>
      <c r="C32" s="11">
        <f>C33</f>
        <v>150</v>
      </c>
      <c r="D32" s="12">
        <f>D33</f>
        <v>268</v>
      </c>
      <c r="E32" s="12">
        <f>E33</f>
        <v>279</v>
      </c>
    </row>
    <row r="33" spans="1:5" ht="12.75" customHeight="1">
      <c r="A33" s="21" t="s">
        <v>54</v>
      </c>
      <c r="B33" s="22" t="s">
        <v>55</v>
      </c>
      <c r="C33" s="23">
        <v>150</v>
      </c>
      <c r="D33" s="26">
        <v>268</v>
      </c>
      <c r="E33" s="26">
        <v>279</v>
      </c>
    </row>
    <row r="34" spans="1:5" ht="24.75" customHeight="1">
      <c r="A34" s="30" t="s">
        <v>56</v>
      </c>
      <c r="B34" s="22" t="s">
        <v>57</v>
      </c>
      <c r="C34" s="23">
        <v>0</v>
      </c>
      <c r="D34" s="27">
        <v>62</v>
      </c>
      <c r="E34" s="27">
        <v>62</v>
      </c>
    </row>
    <row r="35" spans="1:5" ht="15.75" customHeight="1">
      <c r="A35" s="7" t="s">
        <v>58</v>
      </c>
      <c r="B35" s="10" t="s">
        <v>59</v>
      </c>
      <c r="C35" s="11">
        <f>C36</f>
        <v>830</v>
      </c>
      <c r="D35" s="12">
        <f>D36</f>
        <v>108</v>
      </c>
      <c r="E35" s="12">
        <f>E36</f>
        <v>106</v>
      </c>
    </row>
    <row r="36" spans="1:5" ht="38.25" customHeight="1">
      <c r="A36" s="30" t="s">
        <v>60</v>
      </c>
      <c r="B36" s="22" t="s">
        <v>61</v>
      </c>
      <c r="C36" s="23">
        <v>830</v>
      </c>
      <c r="D36" s="26">
        <v>108</v>
      </c>
      <c r="E36" s="26">
        <v>106</v>
      </c>
    </row>
    <row r="37" spans="1:5" ht="12.75" customHeight="1">
      <c r="A37" s="7" t="s">
        <v>62</v>
      </c>
      <c r="B37" s="10" t="s">
        <v>63</v>
      </c>
      <c r="C37" s="17">
        <v>700</v>
      </c>
      <c r="D37" s="14">
        <v>320</v>
      </c>
      <c r="E37" s="14">
        <v>338</v>
      </c>
    </row>
    <row r="38" spans="1:5" ht="12.75" customHeight="1">
      <c r="A38" s="31" t="s">
        <v>64</v>
      </c>
      <c r="B38" s="22" t="s">
        <v>65</v>
      </c>
      <c r="C38" s="23">
        <v>100</v>
      </c>
      <c r="D38" s="27">
        <v>20</v>
      </c>
      <c r="E38" s="27">
        <v>20</v>
      </c>
    </row>
    <row r="39" spans="1:5" s="1" customFormat="1" ht="13.5" customHeight="1">
      <c r="A39" s="32" t="s">
        <v>66</v>
      </c>
      <c r="B39" s="33" t="s">
        <v>67</v>
      </c>
      <c r="C39" s="34">
        <f>SUM(C11+C27)</f>
        <v>56839</v>
      </c>
      <c r="D39" s="35" t="e">
        <f>SUM(D11+D27)</f>
        <v>#REF!</v>
      </c>
      <c r="E39" s="35" t="e">
        <f>SUM(E11+E27)</f>
        <v>#REF!</v>
      </c>
    </row>
    <row r="40" spans="1:5" ht="15.75" customHeight="1">
      <c r="A40" s="7" t="s">
        <v>68</v>
      </c>
      <c r="B40" s="10" t="s">
        <v>69</v>
      </c>
      <c r="C40" s="36">
        <f>C41+C42</f>
        <v>203364</v>
      </c>
      <c r="D40" s="37">
        <f>D41+D42</f>
        <v>128796.5</v>
      </c>
      <c r="E40" s="37">
        <f>E41+E42</f>
        <v>130313.1</v>
      </c>
    </row>
    <row r="41" spans="1:5" ht="25.5">
      <c r="A41" s="38" t="s">
        <v>70</v>
      </c>
      <c r="B41" s="22" t="s">
        <v>71</v>
      </c>
      <c r="C41" s="39">
        <v>195838</v>
      </c>
      <c r="D41" s="13">
        <v>118568.7</v>
      </c>
      <c r="E41" s="13">
        <v>119964.9</v>
      </c>
    </row>
    <row r="42" spans="1:5" ht="27" customHeight="1">
      <c r="A42" s="24" t="s">
        <v>72</v>
      </c>
      <c r="B42" s="22" t="s">
        <v>73</v>
      </c>
      <c r="C42" s="39">
        <v>7526</v>
      </c>
      <c r="D42" s="13">
        <v>10227.799999999999</v>
      </c>
      <c r="E42" s="13">
        <v>10348.200000000001</v>
      </c>
    </row>
    <row r="43" spans="1:5" ht="18.75" customHeight="1">
      <c r="A43" s="7" t="s">
        <v>74</v>
      </c>
      <c r="B43" s="40" t="s">
        <v>75</v>
      </c>
      <c r="C43" s="17">
        <f>SUM(C44:G52)</f>
        <v>50114.8</v>
      </c>
      <c r="D43" s="13"/>
      <c r="E43" s="13"/>
    </row>
    <row r="44" spans="1:5" ht="51" hidden="1">
      <c r="A44" s="21" t="s">
        <v>76</v>
      </c>
      <c r="B44" s="41" t="s">
        <v>77</v>
      </c>
      <c r="C44" s="13"/>
      <c r="D44" s="13"/>
      <c r="E44" s="13"/>
    </row>
    <row r="45" spans="1:5" ht="42.75" hidden="1" customHeight="1">
      <c r="A45" s="24" t="s">
        <v>78</v>
      </c>
      <c r="B45" s="42" t="s">
        <v>79</v>
      </c>
      <c r="C45" s="13"/>
      <c r="D45" s="13"/>
      <c r="E45" s="13"/>
    </row>
    <row r="46" spans="1:5" ht="42.75" hidden="1" customHeight="1">
      <c r="A46" s="24" t="s">
        <v>80</v>
      </c>
      <c r="B46" s="42" t="s">
        <v>81</v>
      </c>
      <c r="C46" s="13"/>
      <c r="D46" s="13"/>
      <c r="E46" s="13"/>
    </row>
    <row r="47" spans="1:5" ht="34.5" customHeight="1">
      <c r="A47" s="24" t="s">
        <v>82</v>
      </c>
      <c r="B47" s="43" t="s">
        <v>83</v>
      </c>
      <c r="C47" s="13">
        <v>5020.8</v>
      </c>
      <c r="D47" s="13"/>
      <c r="E47" s="13"/>
    </row>
    <row r="48" spans="1:5" ht="24.75" customHeight="1">
      <c r="A48" s="24" t="s">
        <v>84</v>
      </c>
      <c r="B48" s="44" t="s">
        <v>85</v>
      </c>
      <c r="C48" s="13">
        <v>2021</v>
      </c>
      <c r="D48" s="13"/>
      <c r="E48" s="13"/>
    </row>
    <row r="49" spans="1:9" ht="63.75" customHeight="1">
      <c r="A49" s="24" t="s">
        <v>86</v>
      </c>
      <c r="B49" s="42" t="s">
        <v>87</v>
      </c>
      <c r="C49" s="13">
        <v>41667</v>
      </c>
      <c r="D49" s="13"/>
      <c r="E49" s="13"/>
    </row>
    <row r="50" spans="1:9" ht="35.25" customHeight="1">
      <c r="A50" s="24" t="s">
        <v>86</v>
      </c>
      <c r="B50" s="42" t="s">
        <v>88</v>
      </c>
      <c r="C50" s="13">
        <v>1256</v>
      </c>
      <c r="D50" s="13"/>
      <c r="E50" s="13"/>
    </row>
    <row r="51" spans="1:9" ht="39.75" customHeight="1">
      <c r="A51" s="24" t="s">
        <v>86</v>
      </c>
      <c r="B51" s="42" t="s">
        <v>89</v>
      </c>
      <c r="C51" s="13">
        <v>150</v>
      </c>
      <c r="D51" s="13"/>
      <c r="E51" s="13"/>
    </row>
    <row r="52" spans="1:9" ht="31.5" hidden="1" customHeight="1">
      <c r="A52" s="24" t="s">
        <v>86</v>
      </c>
      <c r="B52" s="45" t="s">
        <v>90</v>
      </c>
      <c r="C52" s="46"/>
      <c r="D52" s="13"/>
      <c r="E52" s="13"/>
    </row>
    <row r="53" spans="1:9" ht="16.5" customHeight="1">
      <c r="A53" s="47"/>
      <c r="B53" s="14" t="s">
        <v>91</v>
      </c>
      <c r="C53" s="17">
        <f>SUM(C54:C76)</f>
        <v>543140.1</v>
      </c>
      <c r="D53" s="17" t="e">
        <f>SUM(D56:D76)</f>
        <v>#REF!</v>
      </c>
      <c r="E53" s="17" t="e">
        <f>SUM(E56:E76)</f>
        <v>#REF!</v>
      </c>
      <c r="F53" s="17">
        <f>SUM(F56:F76)</f>
        <v>220520.7</v>
      </c>
      <c r="I53" s="48"/>
    </row>
    <row r="54" spans="1:9" ht="51" hidden="1">
      <c r="A54" s="24" t="s">
        <v>92</v>
      </c>
      <c r="B54" s="42" t="s">
        <v>93</v>
      </c>
      <c r="C54" s="13"/>
      <c r="D54" s="13">
        <v>862.5</v>
      </c>
      <c r="E54" s="13">
        <v>872.7</v>
      </c>
      <c r="F54" s="13">
        <v>937</v>
      </c>
      <c r="G54" s="48">
        <f t="shared" ref="G54:G63" si="0">F54-C54</f>
        <v>937</v>
      </c>
    </row>
    <row r="55" spans="1:9" ht="25.5">
      <c r="A55" s="24" t="s">
        <v>94</v>
      </c>
      <c r="B55" s="49" t="s">
        <v>95</v>
      </c>
      <c r="C55" s="13">
        <v>17549</v>
      </c>
      <c r="D55" s="13">
        <v>402.5</v>
      </c>
      <c r="E55" s="13">
        <v>407.2</v>
      </c>
      <c r="F55" s="13">
        <v>437.2</v>
      </c>
      <c r="G55" s="48">
        <f t="shared" si="0"/>
        <v>-17111.8</v>
      </c>
    </row>
    <row r="56" spans="1:9" ht="90.75" customHeight="1">
      <c r="A56" s="24" t="s">
        <v>96</v>
      </c>
      <c r="B56" s="42" t="s">
        <v>97</v>
      </c>
      <c r="C56" s="39">
        <v>261166</v>
      </c>
      <c r="D56" s="13">
        <v>9.8000000000000007</v>
      </c>
      <c r="E56" s="13">
        <v>10</v>
      </c>
      <c r="F56" s="13">
        <v>10.7</v>
      </c>
      <c r="G56" s="48">
        <f t="shared" si="0"/>
        <v>-261155.3</v>
      </c>
      <c r="H56" s="48"/>
      <c r="I56" s="48"/>
    </row>
    <row r="57" spans="1:9" ht="51">
      <c r="A57" s="24" t="s">
        <v>96</v>
      </c>
      <c r="B57" s="42" t="s">
        <v>98</v>
      </c>
      <c r="C57" s="39">
        <v>219103</v>
      </c>
      <c r="D57" s="20"/>
      <c r="E57" s="20"/>
      <c r="F57" s="20"/>
      <c r="G57" s="48">
        <f t="shared" si="0"/>
        <v>-219103</v>
      </c>
    </row>
    <row r="58" spans="1:9" ht="89.25">
      <c r="A58" s="24" t="s">
        <v>96</v>
      </c>
      <c r="B58" s="42" t="s">
        <v>99</v>
      </c>
      <c r="C58" s="50">
        <v>1578</v>
      </c>
      <c r="D58" s="13">
        <v>406.6</v>
      </c>
      <c r="E58" s="13">
        <v>411.4</v>
      </c>
      <c r="F58" s="13">
        <v>441.7</v>
      </c>
      <c r="G58" s="48">
        <f t="shared" si="0"/>
        <v>-1136.3</v>
      </c>
      <c r="H58" s="51"/>
    </row>
    <row r="59" spans="1:9" ht="38.25">
      <c r="A59" s="24" t="s">
        <v>96</v>
      </c>
      <c r="B59" s="42" t="s">
        <v>100</v>
      </c>
      <c r="C59" s="13">
        <v>7848</v>
      </c>
      <c r="D59" s="13">
        <v>7738</v>
      </c>
      <c r="E59" s="13">
        <v>7829.1</v>
      </c>
      <c r="F59" s="13">
        <v>8405.9</v>
      </c>
      <c r="G59" s="48">
        <f t="shared" si="0"/>
        <v>557.9</v>
      </c>
    </row>
    <row r="60" spans="1:9" ht="38.25">
      <c r="A60" s="24" t="s">
        <v>96</v>
      </c>
      <c r="B60" s="42" t="s">
        <v>101</v>
      </c>
      <c r="C60" s="13">
        <v>4242</v>
      </c>
      <c r="D60" s="20"/>
      <c r="E60" s="20"/>
      <c r="F60" s="20"/>
      <c r="G60" s="48">
        <f t="shared" si="0"/>
        <v>-4242</v>
      </c>
    </row>
    <row r="61" spans="1:9" ht="38.25">
      <c r="A61" s="24" t="s">
        <v>96</v>
      </c>
      <c r="B61" s="42" t="s">
        <v>102</v>
      </c>
      <c r="C61" s="13">
        <v>37</v>
      </c>
      <c r="D61" s="20">
        <v>78126.399999999994</v>
      </c>
      <c r="E61" s="20">
        <v>79046.399999999994</v>
      </c>
      <c r="F61" s="20">
        <v>84870</v>
      </c>
      <c r="G61" s="48">
        <f t="shared" si="0"/>
        <v>84833</v>
      </c>
    </row>
    <row r="62" spans="1:9" ht="30" hidden="1" customHeight="1">
      <c r="A62" s="24" t="s">
        <v>96</v>
      </c>
      <c r="B62" s="42" t="s">
        <v>103</v>
      </c>
      <c r="C62" s="13"/>
      <c r="D62" s="13">
        <v>72733.899999999994</v>
      </c>
      <c r="E62" s="13">
        <v>73590.399999999994</v>
      </c>
      <c r="F62" s="13">
        <v>79012</v>
      </c>
      <c r="G62" s="48">
        <f t="shared" si="0"/>
        <v>79012</v>
      </c>
    </row>
    <row r="63" spans="1:9" ht="25.5" customHeight="1">
      <c r="A63" s="30" t="s">
        <v>96</v>
      </c>
      <c r="B63" s="42" t="s">
        <v>104</v>
      </c>
      <c r="C63" s="13">
        <v>991</v>
      </c>
      <c r="D63" s="13">
        <v>89.3</v>
      </c>
      <c r="E63" s="13">
        <v>90.3</v>
      </c>
      <c r="F63" s="13">
        <v>97</v>
      </c>
      <c r="G63" s="48">
        <f t="shared" si="0"/>
        <v>-894</v>
      </c>
    </row>
    <row r="64" spans="1:9" ht="26.25" customHeight="1">
      <c r="A64" s="30" t="s">
        <v>96</v>
      </c>
      <c r="B64" s="42" t="s">
        <v>105</v>
      </c>
      <c r="C64" s="52">
        <v>933</v>
      </c>
      <c r="D64" s="13">
        <v>33294.199999999997</v>
      </c>
      <c r="E64" s="13">
        <v>33686.199999999997</v>
      </c>
    </row>
    <row r="65" spans="1:7" ht="30" customHeight="1">
      <c r="A65" s="30" t="s">
        <v>96</v>
      </c>
      <c r="B65" s="42" t="s">
        <v>106</v>
      </c>
      <c r="C65" s="13">
        <v>413</v>
      </c>
      <c r="D65" s="53">
        <v>5.3</v>
      </c>
      <c r="E65" s="53">
        <v>5.4</v>
      </c>
      <c r="F65" s="13">
        <v>337.4</v>
      </c>
      <c r="G65" s="48">
        <f>F65-C65</f>
        <v>-75.599999999999994</v>
      </c>
    </row>
    <row r="66" spans="1:7" ht="24.75" customHeight="1">
      <c r="A66" s="30" t="s">
        <v>96</v>
      </c>
      <c r="B66" s="42" t="s">
        <v>107</v>
      </c>
      <c r="C66" s="13">
        <v>4200</v>
      </c>
      <c r="D66" s="13">
        <v>38864.300000000003</v>
      </c>
      <c r="E66" s="13">
        <v>39321.9</v>
      </c>
      <c r="F66" s="13">
        <v>42218.9</v>
      </c>
      <c r="G66" s="48">
        <f>F66-C66</f>
        <v>38018.9</v>
      </c>
    </row>
    <row r="67" spans="1:7" ht="36.75" customHeight="1">
      <c r="A67" s="24" t="s">
        <v>96</v>
      </c>
      <c r="B67" s="42" t="s">
        <v>108</v>
      </c>
      <c r="C67" s="13">
        <v>1</v>
      </c>
      <c r="D67" s="13"/>
      <c r="E67" s="13"/>
      <c r="F67" s="54"/>
      <c r="G67" s="48"/>
    </row>
    <row r="68" spans="1:7" ht="41.25" customHeight="1">
      <c r="A68" s="24" t="s">
        <v>96</v>
      </c>
      <c r="B68" s="55" t="s">
        <v>109</v>
      </c>
      <c r="C68" s="13">
        <v>1055</v>
      </c>
      <c r="D68" s="13"/>
      <c r="E68" s="13"/>
    </row>
    <row r="69" spans="1:7" ht="41.25" customHeight="1">
      <c r="A69" s="24" t="s">
        <v>96</v>
      </c>
      <c r="B69" s="42" t="s">
        <v>110</v>
      </c>
      <c r="C69" s="13">
        <v>1456</v>
      </c>
      <c r="D69" s="13"/>
      <c r="E69" s="13"/>
    </row>
    <row r="70" spans="1:7" ht="38.25" customHeight="1">
      <c r="A70" s="56" t="s">
        <v>111</v>
      </c>
      <c r="B70" s="42" t="s">
        <v>112</v>
      </c>
      <c r="C70" s="13">
        <v>14561</v>
      </c>
      <c r="D70" s="13"/>
      <c r="E70" s="13"/>
      <c r="F70" s="54"/>
      <c r="G70" s="48"/>
    </row>
    <row r="71" spans="1:7" ht="38.25">
      <c r="A71" s="57" t="s">
        <v>113</v>
      </c>
      <c r="B71" s="43" t="s">
        <v>114</v>
      </c>
      <c r="C71" s="13">
        <v>150.69999999999999</v>
      </c>
      <c r="D71" s="53">
        <v>215.8</v>
      </c>
      <c r="E71" s="53">
        <v>218.3</v>
      </c>
      <c r="F71" s="53">
        <v>234.4</v>
      </c>
      <c r="G71" s="48">
        <f>F71-C71</f>
        <v>83.7</v>
      </c>
    </row>
    <row r="72" spans="1:7" ht="25.5">
      <c r="A72" s="57" t="s">
        <v>115</v>
      </c>
      <c r="B72" s="43" t="s">
        <v>116</v>
      </c>
      <c r="C72" s="13">
        <v>2042.4</v>
      </c>
      <c r="D72" s="53"/>
      <c r="E72" s="53"/>
      <c r="F72" s="53"/>
      <c r="G72" s="48"/>
    </row>
    <row r="73" spans="1:7" ht="38.25">
      <c r="A73" s="24" t="s">
        <v>117</v>
      </c>
      <c r="B73" s="44" t="s">
        <v>118</v>
      </c>
      <c r="C73" s="13">
        <v>13</v>
      </c>
      <c r="D73" s="13">
        <v>3470</v>
      </c>
      <c r="E73" s="13">
        <v>3510.8</v>
      </c>
      <c r="F73" s="13">
        <v>3769.5</v>
      </c>
      <c r="G73" s="48">
        <f>F73-C73</f>
        <v>3756.5</v>
      </c>
    </row>
    <row r="74" spans="1:7" ht="24" customHeight="1">
      <c r="A74" s="24" t="s">
        <v>119</v>
      </c>
      <c r="B74" s="42" t="s">
        <v>120</v>
      </c>
      <c r="C74" s="13">
        <v>5800</v>
      </c>
      <c r="D74" s="13"/>
      <c r="E74" s="13"/>
      <c r="F74" s="13"/>
      <c r="G74" s="48">
        <f>F74-C74</f>
        <v>-5800</v>
      </c>
    </row>
    <row r="75" spans="1:7" ht="33.75" customHeight="1">
      <c r="A75" s="24" t="s">
        <v>121</v>
      </c>
      <c r="B75" s="43" t="s">
        <v>122</v>
      </c>
      <c r="C75" s="13">
        <v>1</v>
      </c>
      <c r="D75" s="17" t="e">
        <f>#REF!+#REF!</f>
        <v>#REF!</v>
      </c>
      <c r="E75" s="17" t="e">
        <f>#REF!+#REF!</f>
        <v>#REF!</v>
      </c>
    </row>
    <row r="76" spans="1:7" ht="33.75" hidden="1" customHeight="1">
      <c r="A76" s="24" t="s">
        <v>123</v>
      </c>
      <c r="B76" s="45" t="s">
        <v>124</v>
      </c>
      <c r="C76" s="13"/>
      <c r="D76" s="13">
        <v>10090.799999999999</v>
      </c>
      <c r="E76" s="13">
        <v>10209.6</v>
      </c>
      <c r="F76" s="20">
        <v>1123.2</v>
      </c>
      <c r="G76" s="48">
        <f>F76-C76</f>
        <v>1123.2</v>
      </c>
    </row>
    <row r="77" spans="1:7" ht="20.25" customHeight="1">
      <c r="A77" s="24"/>
      <c r="B77" s="58" t="s">
        <v>125</v>
      </c>
      <c r="C77" s="17">
        <f>C78+C79</f>
        <v>2640</v>
      </c>
      <c r="D77" s="13"/>
      <c r="E77" s="13"/>
    </row>
    <row r="78" spans="1:7" ht="47.25" hidden="1" customHeight="1">
      <c r="A78" s="24" t="s">
        <v>126</v>
      </c>
      <c r="B78" s="59" t="s">
        <v>127</v>
      </c>
      <c r="C78" s="13"/>
      <c r="D78" s="13"/>
      <c r="E78" s="13"/>
    </row>
    <row r="79" spans="1:7" ht="36.75" customHeight="1">
      <c r="A79" s="24" t="s">
        <v>128</v>
      </c>
      <c r="B79" s="60" t="s">
        <v>129</v>
      </c>
      <c r="C79" s="13">
        <v>2640</v>
      </c>
      <c r="D79" s="13"/>
      <c r="E79" s="13"/>
    </row>
    <row r="80" spans="1:7" s="1" customFormat="1" ht="13.5">
      <c r="A80" s="32" t="s">
        <v>130</v>
      </c>
      <c r="B80" s="33" t="s">
        <v>131</v>
      </c>
      <c r="C80" s="61">
        <f>C40+C43+C53+C77</f>
        <v>799258.9</v>
      </c>
      <c r="D80" s="62" t="e">
        <f>D40+D53+#REF!+#REF!</f>
        <v>#REF!</v>
      </c>
      <c r="E80" s="62" t="e">
        <f>E40+E53+#REF!+#REF!</f>
        <v>#REF!</v>
      </c>
      <c r="F80" s="62"/>
    </row>
    <row r="81" spans="1:5">
      <c r="A81" s="7"/>
      <c r="B81" s="10" t="s">
        <v>132</v>
      </c>
      <c r="C81" s="11">
        <f>C39+C80</f>
        <v>856097.9</v>
      </c>
      <c r="D81" s="11" t="e">
        <f>D80+#REF!</f>
        <v>#REF!</v>
      </c>
      <c r="E81" s="11" t="e">
        <f>E80+#REF!</f>
        <v>#REF!</v>
      </c>
    </row>
    <row r="83" spans="1:5">
      <c r="D83" s="63"/>
      <c r="E83" s="63"/>
    </row>
  </sheetData>
  <mergeCells count="14">
    <mergeCell ref="A7:C7"/>
    <mergeCell ref="A8:C8"/>
    <mergeCell ref="B4:E4"/>
    <mergeCell ref="F4:G4"/>
    <mergeCell ref="B5:E5"/>
    <mergeCell ref="F5:G5"/>
    <mergeCell ref="B6:E6"/>
    <mergeCell ref="F6:G6"/>
    <mergeCell ref="B1:E1"/>
    <mergeCell ref="F1:G1"/>
    <mergeCell ref="B2:E2"/>
    <mergeCell ref="F2:G2"/>
    <mergeCell ref="B3:E3"/>
    <mergeCell ref="F3:G3"/>
  </mergeCells>
  <pageMargins left="0.52" right="0" top="0.4" bottom="0.196850393700787" header="0.27" footer="0.51181102362204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</cp:lastModifiedBy>
  <cp:lastPrinted>2024-01-09T02:25:00Z</cp:lastPrinted>
  <dcterms:created xsi:type="dcterms:W3CDTF">1996-10-08T23:32:00Z</dcterms:created>
  <dcterms:modified xsi:type="dcterms:W3CDTF">2024-11-12T11:12:12Z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0560469B7AC14E3C9C270E13FFF7ED37_12</vt:lpwstr>
  </property>
  <property fmtid="{D5CDD505-2E9C-101B-9397-08002B2CF9AE}" pid="3" name="KSOProductBuildVer">
    <vt:lpwstr>1049-12.2.0.18607</vt:lpwstr>
  </property>
</Properties>
</file>