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n1\net\ПРОЕКТ 2025\ПРОЕКТ бюджет 2025\Приложения\"/>
    </mc:Choice>
  </mc:AlternateContent>
  <xr:revisionPtr revIDLastSave="0" documentId="13_ncr:1_{C345BAC1-D13C-4521-946D-AB2E7A1671FC}" xr6:coauthVersionLast="47" xr6:coauthVersionMax="47" xr10:uidLastSave="{00000000-0000-0000-0000-000000000000}"/>
  <bookViews>
    <workbookView xWindow="-120" yWindow="-120" windowWidth="29040" windowHeight="15990" xr2:uid="{985A2BF4-EBF8-4C4D-967A-7BB560417602}"/>
  </bookViews>
  <sheets>
    <sheet name="5 (2)" sheetId="1" r:id="rId1"/>
  </sheets>
  <definedNames>
    <definedName name="_xlnm.Print_Area" localSheetId="0">'5 (2)'!$A$1:$I$81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I79" i="1"/>
  <c r="H79" i="1"/>
  <c r="I78" i="1"/>
  <c r="H78" i="1"/>
  <c r="I77" i="1"/>
  <c r="H77" i="1"/>
  <c r="G76" i="1"/>
  <c r="F76" i="1"/>
  <c r="H76" i="1" s="1"/>
  <c r="E76" i="1"/>
  <c r="I76" i="1" s="1"/>
  <c r="D76" i="1"/>
  <c r="I75" i="1"/>
  <c r="H75" i="1"/>
  <c r="I74" i="1"/>
  <c r="H74" i="1"/>
  <c r="C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G52" i="1"/>
  <c r="I52" i="1" s="1"/>
  <c r="F52" i="1"/>
  <c r="H52" i="1" s="1"/>
  <c r="E52" i="1"/>
  <c r="I51" i="1"/>
  <c r="H51" i="1"/>
  <c r="C51" i="1"/>
  <c r="I50" i="1"/>
  <c r="H50" i="1"/>
  <c r="I49" i="1"/>
  <c r="H49" i="1"/>
  <c r="I48" i="1"/>
  <c r="H48" i="1"/>
  <c r="I47" i="1"/>
  <c r="H47" i="1"/>
  <c r="I46" i="1"/>
  <c r="H46" i="1"/>
  <c r="I45" i="1"/>
  <c r="H45" i="1"/>
  <c r="G44" i="1"/>
  <c r="I44" i="1" s="1"/>
  <c r="F44" i="1"/>
  <c r="H44" i="1" s="1"/>
  <c r="E44" i="1"/>
  <c r="D44" i="1"/>
  <c r="C44" i="1"/>
  <c r="I43" i="1"/>
  <c r="H43" i="1"/>
  <c r="I42" i="1"/>
  <c r="H42" i="1"/>
  <c r="G41" i="1"/>
  <c r="G80" i="1" s="1"/>
  <c r="F41" i="1"/>
  <c r="H41" i="1" s="1"/>
  <c r="E41" i="1"/>
  <c r="I41" i="1" s="1"/>
  <c r="D41" i="1"/>
  <c r="C41" i="1"/>
  <c r="C77" i="1" s="1"/>
  <c r="I39" i="1"/>
  <c r="H39" i="1"/>
  <c r="I38" i="1"/>
  <c r="H38" i="1"/>
  <c r="I37" i="1"/>
  <c r="H37" i="1"/>
  <c r="G36" i="1"/>
  <c r="F36" i="1"/>
  <c r="H36" i="1" s="1"/>
  <c r="E36" i="1"/>
  <c r="I36" i="1" s="1"/>
  <c r="D36" i="1"/>
  <c r="C36" i="1"/>
  <c r="I35" i="1"/>
  <c r="H35" i="1"/>
  <c r="G34" i="1"/>
  <c r="I34" i="1" s="1"/>
  <c r="F34" i="1"/>
  <c r="H34" i="1" s="1"/>
  <c r="E34" i="1"/>
  <c r="D34" i="1"/>
  <c r="C34" i="1"/>
  <c r="I33" i="1"/>
  <c r="H33" i="1"/>
  <c r="G32" i="1"/>
  <c r="I32" i="1" s="1"/>
  <c r="F32" i="1"/>
  <c r="E32" i="1"/>
  <c r="D32" i="1"/>
  <c r="H32" i="1" s="1"/>
  <c r="C32" i="1"/>
  <c r="I31" i="1"/>
  <c r="H31" i="1"/>
  <c r="I30" i="1"/>
  <c r="H30" i="1"/>
  <c r="G29" i="1"/>
  <c r="I29" i="1" s="1"/>
  <c r="F29" i="1"/>
  <c r="H29" i="1" s="1"/>
  <c r="E29" i="1"/>
  <c r="D29" i="1"/>
  <c r="C29" i="1"/>
  <c r="C28" i="1" s="1"/>
  <c r="C27" i="1" s="1"/>
  <c r="E28" i="1"/>
  <c r="E27" i="1" s="1"/>
  <c r="D28" i="1"/>
  <c r="D27" i="1"/>
  <c r="I26" i="1"/>
  <c r="H26" i="1"/>
  <c r="I25" i="1"/>
  <c r="H25" i="1"/>
  <c r="I24" i="1"/>
  <c r="H24" i="1"/>
  <c r="I23" i="1"/>
  <c r="H23" i="1"/>
  <c r="G22" i="1"/>
  <c r="I22" i="1" s="1"/>
  <c r="F22" i="1"/>
  <c r="E22" i="1"/>
  <c r="D22" i="1"/>
  <c r="H22" i="1" s="1"/>
  <c r="I21" i="1"/>
  <c r="H21" i="1"/>
  <c r="G20" i="1"/>
  <c r="I20" i="1" s="1"/>
  <c r="F20" i="1"/>
  <c r="E20" i="1"/>
  <c r="D20" i="1"/>
  <c r="H20" i="1" s="1"/>
  <c r="C20" i="1"/>
  <c r="I19" i="1"/>
  <c r="H19" i="1"/>
  <c r="I18" i="1"/>
  <c r="H18" i="1"/>
  <c r="I17" i="1"/>
  <c r="H17" i="1"/>
  <c r="G16" i="1"/>
  <c r="F16" i="1"/>
  <c r="E16" i="1"/>
  <c r="I16" i="1" s="1"/>
  <c r="D16" i="1"/>
  <c r="D11" i="1" s="1"/>
  <c r="D40" i="1" s="1"/>
  <c r="D81" i="1" s="1"/>
  <c r="C16" i="1"/>
  <c r="I15" i="1"/>
  <c r="H15" i="1"/>
  <c r="G14" i="1"/>
  <c r="F14" i="1"/>
  <c r="H14" i="1" s="1"/>
  <c r="E14" i="1"/>
  <c r="I14" i="1" s="1"/>
  <c r="D14" i="1"/>
  <c r="C14" i="1"/>
  <c r="I13" i="1"/>
  <c r="H13" i="1"/>
  <c r="G12" i="1"/>
  <c r="I12" i="1" s="1"/>
  <c r="F12" i="1"/>
  <c r="H12" i="1" s="1"/>
  <c r="E12" i="1"/>
  <c r="D12" i="1"/>
  <c r="C12" i="1"/>
  <c r="C11" i="1" s="1"/>
  <c r="C40" i="1" s="1"/>
  <c r="E11" i="1"/>
  <c r="E40" i="1" s="1"/>
  <c r="F11" i="1" l="1"/>
  <c r="F28" i="1"/>
  <c r="E80" i="1"/>
  <c r="E81" i="1" s="1"/>
  <c r="H16" i="1"/>
  <c r="G11" i="1"/>
  <c r="G28" i="1"/>
  <c r="F80" i="1"/>
  <c r="H80" i="1" s="1"/>
  <c r="G27" i="1" l="1"/>
  <c r="I27" i="1" s="1"/>
  <c r="I28" i="1"/>
  <c r="H28" i="1"/>
  <c r="F27" i="1"/>
  <c r="H27" i="1" s="1"/>
  <c r="H11" i="1"/>
  <c r="G40" i="1"/>
  <c r="I11" i="1"/>
  <c r="I80" i="1"/>
  <c r="F40" i="1" l="1"/>
  <c r="G81" i="1"/>
  <c r="I81" i="1" s="1"/>
  <c r="I40" i="1"/>
  <c r="H40" i="1" l="1"/>
  <c r="F81" i="1"/>
  <c r="H81" i="1" s="1"/>
</calcChain>
</file>

<file path=xl/sharedStrings.xml><?xml version="1.0" encoding="utf-8"?>
<sst xmlns="http://schemas.openxmlformats.org/spreadsheetml/2006/main" count="158" uniqueCount="139">
  <si>
    <t>Приложение №5</t>
  </si>
  <si>
    <t>к Решению Хурала представителей</t>
  </si>
  <si>
    <t xml:space="preserve"> от 28 декабря 2022г № 52    "О бюджете</t>
  </si>
  <si>
    <t xml:space="preserve">городского округа город Ак-Довурак  " на 2025 год </t>
  </si>
  <si>
    <t xml:space="preserve"> и на плановый период 2026-2027 годов</t>
  </si>
  <si>
    <t>Поступления доходов в бюджет городского округа город Ак-Довурак</t>
  </si>
  <si>
    <t>Республики Тыва на плановый период 2026-2027 годов</t>
  </si>
  <si>
    <t>Код бюджетной классификации РФ</t>
  </si>
  <si>
    <t>Наименование доходов</t>
  </si>
  <si>
    <t>(тыс.руб.)</t>
  </si>
  <si>
    <t>Плановый период (певонач)</t>
  </si>
  <si>
    <t>Откл (+,-)</t>
  </si>
  <si>
    <t>2019 год</t>
  </si>
  <si>
    <t>2026 год</t>
  </si>
  <si>
    <t>2027 год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</si>
  <si>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</si>
  <si>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</si>
  <si>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</si>
  <si>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</si>
  <si>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</si>
  <si>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000 1 03 00000 00 0000 000</t>
  </si>
  <si>
    <t>НАЛОГИ НА ТОВАРЫ (РАБОТЫ,  УСЛУГИ), РЕАЛИЗУЕМЫЕ НА ТЕРРИТОРИИ РОССИЙСКОЙ ФЕДЕРАЦИИ</t>
  </si>
  <si>
    <t>000 1 03 02000 01 0000 110</t>
  </si>
  <si>
    <t xml:space="preserve">Акцизы по подакцизным товарам (продукции), производимым на территории Российской Федерации 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</si>
  <si>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</si>
  <si>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</si>
  <si>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</si>
  <si>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</si>
  <si>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000 1 05 03000 01 1000 110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</si>
  <si>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</si>
  <si>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</si>
  <si>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</si>
  <si>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</si>
  <si>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</si>
  <si>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</si>
  <si>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</si>
  <si>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</si>
  <si>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налог: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</si>
  <si>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</si>
  <si>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</si>
  <si>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</si>
  <si>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</si>
  <si>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000 1 08 00000 00 0000 000</t>
  </si>
  <si>
    <t>ГОСУДАРСТВЕННАЯ ПОШЛИНА</t>
  </si>
  <si>
    <t>000 1 09 00000 00 0000 000</t>
  </si>
  <si>
    <t>ЗАДОЛЖЕННОСТЬ И ПЕРЕРАСЧЕТЫ ПО ОТМЕНЕННЫМ НАЛОГАМ И СБОРАМ</t>
  </si>
  <si>
    <t>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</si>
  <si>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</si>
  <si>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</si>
  <si>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</si>
  <si>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полученные в виде арендной либо иной платы за передачу в возмездное пользование гос.и муниципального имущества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</si>
  <si>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</si>
  <si>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</si>
  <si>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</si>
  <si>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</si>
  <si>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</si>
  <si>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</si>
  <si>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</si>
  <si>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</si>
  <si>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0001 13 00000 00 0000 000</t>
  </si>
  <si>
    <t>ДОХОДЫ ОТ ОКАЗАНИЯ ПЛАТНЫХ УСЛУГ (РАБОТ) И КОМПЕНСАЦИИ ЗАТРАТ ГОСУДАРСТВА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</si>
  <si>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</si>
  <si>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</si>
  <si>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0001 14 00000 00 0000 000</t>
  </si>
  <si>
    <t>ДОХОДЫ ОТ ПРОДАЖИ МАТЕРИАЛЬНЫХ И НЕМАТЕРИАЛЬНЫХ АКТИВОВ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</si>
  <si>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</si>
  <si>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</si>
  <si>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000 1 16 00000 00 0000 000</t>
  </si>
  <si>
    <t>ШТРАФЫ, САНКЦИИ, ВОЗМЕЩЕНИЕ УЩЕРБА</t>
  </si>
  <si>
    <t>000 1 17 05000 00 0000 180</t>
  </si>
  <si>
    <t>Прочие неналоговые доходы</t>
  </si>
  <si>
    <t>000 1 00 00000 00 0000 000</t>
  </si>
  <si>
    <t>СОБСТВЕННЫЕ ДОХОДЫ:</t>
  </si>
  <si>
    <t>000 2 02 10000 00 0000 150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</si>
  <si>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</si>
  <si>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</si>
  <si>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 из бюджета субъекта РФ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</si>
  <si>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</si>
  <si>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</si>
  <si>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</si>
  <si>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от других бюджетов бюджетной системы</t>
  </si>
  <si>
    <t>000 2 02 25179 04 0000 150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</si>
  <si>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</si>
  <si>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000 2 02 25304 04 0000 150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</si>
  <si>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</si>
  <si>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000 2 02 25497 04 0000 150</t>
  </si>
  <si>
    <t>Субсидии на реализацию мероприятий по обеспечению жильем молодых семей на 2025-2026гг.</t>
  </si>
  <si>
    <t>000 2 02 25555 04 0000 150</t>
  </si>
  <si>
    <t>Субсидии на реализацию программ формирования современной городской среды</t>
  </si>
  <si>
    <t>000 2 02 29999 04 0000 150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</si>
  <si>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</si>
  <si>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местным бюджетам на софинансирование расходов по содержанию имущества образовательных учреждений</t>
  </si>
  <si>
    <t>Субсидий органам местного самоуправления Республики Тыва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Федерации", на 2026 - 2027 годы</t>
  </si>
  <si>
    <t>000 2 02 30000 00 0000 150</t>
  </si>
  <si>
    <t>Субвенции бюджетам бюджетной системы Российской Федерации</t>
  </si>
  <si>
    <t>000 2 02 30013 04 0000 150</t>
  </si>
  <si>
    <t xml:space="preserve">Субвенции на осуществление переданных органам местного самоуправления РТ в соответствии с п.3, ст.1 Закона РТ от 28 декабря 2005 г.№1560 ВХ-1 полномочий РТ в области 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</si>
  <si>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</si>
  <si>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</si>
  <si>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</si>
  <si>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общеобразоавтельных организациях" на 2025-2026 годы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</si>
  <si>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организациях" на 2025-2026 годы</t>
  </si>
  <si>
    <t>Субвенция на осуществление переданных органам местного самоуправления Республики Тыва в соответствии с пунктом 5 ст.1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</si>
  <si>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</si>
  <si>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осуществление переданных органам местного самоуправления РТ в соответствии с п.1 ст.1 Закона РТ от 28 декабря 2005 г.№1560 ВХ-1 полномочий РТ в области социальной поддержки ветеранов труда и труженников тыла </t>
  </si>
  <si>
    <t xml:space="preserve">Субвенции на осуществление переданных органам местного самоуправления РТ в соответствии с п.4, ст.1 Закона РТ от 28 декабря 2005 г.№1560 ВХ-1 полномочий РТ в области осуществления назначению и выплаты ежемесячного пособия на ребенка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</si>
  <si>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</si>
  <si>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государственных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</si>
  <si>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</si>
  <si>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</si>
  <si>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мероприятия по проведению оздоровительной кампании детей на 2025-2027 годы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</si>
  <si>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</si>
  <si>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</si>
  <si>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Субвенции на содержание специалистов, осуществляющих переданные полномочия Республики Тыва по опеке и попечительству</t>
  </si>
  <si>
    <t>000 2 02 30027 04 0000 150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</si>
  <si>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</si>
  <si>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000 2 02 35118 04 0000 150</t>
  </si>
  <si>
    <t>Субвенции на осуществление первичного воинского учета органами местного самоуправления поселений, муниципальных и городских округов на 2026-2027</t>
  </si>
  <si>
    <t>000 2 02 35120 04 0000 150</t>
  </si>
  <si>
    <t>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на 2024 год</t>
  </si>
  <si>
    <t>000 2 02 35250 04 0000 150</t>
  </si>
  <si>
    <t xml:space="preserve">Субвенции на оплату жилищно-коммунальных услуг отдельным категориям граждан </t>
  </si>
  <si>
    <t>000 2 02 35302 04 0000 150</t>
  </si>
  <si>
    <t>Субвенции на осуществление ежемесячных выплат на детей в возрасте от трех до семи лет включительно на 2022 год</t>
  </si>
  <si>
    <t>000 202 35462 04 0000 150</t>
  </si>
  <si>
    <t xml:space="preserve">Субвенции на компенсацию отдельным категориям граждан оплаты взноса на капитальный ремонт общего имущества в многоквартирном доме </t>
  </si>
  <si>
    <t>000 202 35573 04 0000 150</t>
  </si>
  <si>
    <t xml:space="preserve">Субвенции на осуществление ежемесячной выплаты в связи с рождением (с усыновлением) первого ребенка 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</si>
  <si>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</si>
  <si>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</si>
  <si>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</si>
  <si>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000 2 02 45050 04 0000 150</t>
  </si>
  <si>
    <t xml:space="preserve">Иные  межбюджетные  трансферты  на  обеспечение  выплат  ежемесячного денежного вознаграждения советникам директоров по воспитанию и взаимодействию с  детскими общественными объединениями государственных  общеобразовательных организаций, профессиональных образовательных  организаций субъектов Российской  Федерации, города Байконура и федеральной  территории  "Сириус", муниципальных общеобразовательных  организаций  и профессиональных образовательных организаций </t>
  </si>
  <si>
    <t>000 2 02 49999 04 0000 150</t>
  </si>
  <si>
    <t>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</si>
  <si>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000 2 00 00000 00 0000 000</t>
  </si>
  <si>
    <t>БЕЗВОЗМЕЗДНЫЕ  ПОСТУПЛЕНИЯ :</t>
  </si>
  <si>
    <t>ВСЕГО ДОХОДЫ:</t>
  </si>
  <si>
    <t>Плановый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</si>
</sst>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"/>
    <numFmt numFmtId="166" formatCode="_(* #,##0.00_);_(* \(#,##0.00\);_(* &quot;-&quot;??_);_(@_)"/>
    <numFmt numFmtId="167" formatCode="#,##0.0"/>
    <numFmt numFmtId="168" formatCode="0.000"/>
    <numFmt numFmtId="169" formatCode="0.00000"/>
  </numFmts>
  <fonts count="14" x14ac:knownFonts="1">
    <font>
      <sz val="10"/>
      <name val="Arial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9" fillId="0" borderId="0" applyFont="0" applyFill="0" applyBorder="0" applyAlignment="0" applyProtection="0"/>
    <xf numFmtId="0" fontId="5" fillId="0" borderId="0"/>
    <xf numFmtId="0" fontId="9" fillId="0" borderId="0"/>
    <xf numFmtId="0" fontId="10" fillId="0" borderId="0"/>
    <xf numFmtId="0" fontId="9" fillId="0" borderId="0"/>
    <xf numFmtId="0" fontId="5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vertical="top" wrapText="1"/>
    </xf>
    <xf numFmtId="0" fontId="1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/>
    <xf numFmtId="0" fontId="3" fillId="2" borderId="0" xfId="0" applyFont="1" applyFill="1"/>
    <xf numFmtId="2" fontId="2" fillId="0" borderId="5" xfId="1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/>
    <xf numFmtId="0" fontId="1" fillId="0" borderId="0" xfId="2" applyFont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left" vertical="center" wrapText="1"/>
    </xf>
    <xf numFmtId="168" fontId="3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justify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7" fontId="3" fillId="0" borderId="5" xfId="3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9" fontId="3" fillId="0" borderId="5" xfId="0" applyNumberFormat="1" applyFont="1" applyBorder="1" applyAlignment="1">
      <alignment horizontal="center" vertical="center"/>
    </xf>
    <xf numFmtId="167" fontId="11" fillId="0" borderId="5" xfId="4" applyNumberFormat="1" applyFont="1" applyBorder="1" applyAlignment="1">
      <alignment horizontal="center" vertical="center" wrapText="1"/>
    </xf>
    <xf numFmtId="167" fontId="12" fillId="0" borderId="5" xfId="0" applyNumberFormat="1" applyFont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165" fontId="11" fillId="0" borderId="5" xfId="4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horizontal="center" vertical="center" wrapText="1"/>
    </xf>
    <xf numFmtId="165" fontId="3" fillId="0" borderId="0" xfId="0" applyNumberFormat="1" applyFont="1"/>
    <xf numFmtId="165" fontId="3" fillId="0" borderId="5" xfId="5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165" fontId="3" fillId="0" borderId="5" xfId="6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9" fontId="3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165" fontId="1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2" borderId="0" xfId="0" applyFont="1" applyFill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10" xfId="5" xr:uid="{AD356116-C4D5-4B93-BE2C-D82B9025B297}"/>
    <cellStyle name="Обычный 2" xfId="3" xr:uid="{49F019E5-B833-42A4-B0DF-4ACFB52B3E0D}"/>
    <cellStyle name="Обычный_Bud-2000" xfId="4" xr:uid="{AA1FC997-163C-49D2-B924-91DA81A2C8FB}"/>
    <cellStyle name="Обычный_военкомат-2" xfId="6" xr:uid="{692B8C42-F8EE-4336-A875-5DEC2C090447}"/>
    <cellStyle name="Обычный_республиканский  2005 г" xfId="2" xr:uid="{312C579E-F599-41A2-B096-804D3364DC6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D7A0-1144-4970-9A81-E2297DAA840F}">
  <sheetPr>
    <tabColor indexed="33"/>
  </sheetPr>
  <dimension ref="A1:K82"/>
  <sheetViews>
    <sheetView tabSelected="1" view="pageBreakPreview" zoomScale="85" zoomScaleSheetLayoutView="85" workbookViewId="0">
      <selection activeCell="F11" sqref="F11:G81"/>
    </sheetView>
  </sheetViews>
  <sheetFormatPr defaultColWidth="8.85546875" defaultRowHeight="12.75" x14ac:dyDescent="0.2"/>
  <cols>
    <col min="1" max="1" width="25.28515625" style="1" customWidth="1"/>
    <col min="2" max="2" width="72.28515625" style="32" customWidth="1"/>
    <col min="3" max="3" width="10.28515625" style="4" hidden="1" customWidth="1"/>
    <col min="4" max="4" width="12.7109375" style="5" hidden="1" customWidth="1"/>
    <col min="5" max="5" width="12.85546875" style="5" hidden="1" customWidth="1"/>
    <col min="6" max="6" width="17.140625" style="6" customWidth="1"/>
    <col min="7" max="7" width="16.5703125" style="6" customWidth="1"/>
    <col min="8" max="8" width="11.85546875" style="3" hidden="1" customWidth="1"/>
    <col min="9" max="9" width="12" style="3" hidden="1" customWidth="1"/>
    <col min="10" max="16384" width="8.85546875" style="3"/>
  </cols>
  <sheetData>
    <row r="1" spans="1:9" ht="12" customHeight="1" x14ac:dyDescent="0.2">
      <c r="B1" s="96" t="s">
        <v>0</v>
      </c>
      <c r="C1" s="96"/>
      <c r="D1" s="96"/>
      <c r="E1" s="96"/>
      <c r="F1" s="87"/>
      <c r="G1" s="87"/>
      <c r="H1" s="2"/>
      <c r="I1" s="2"/>
    </row>
    <row r="2" spans="1:9" ht="12" customHeight="1" x14ac:dyDescent="0.2">
      <c r="B2" s="94" t="s">
        <v>1</v>
      </c>
      <c r="C2" s="94"/>
      <c r="D2" s="94"/>
      <c r="E2" s="94"/>
      <c r="F2" s="95"/>
      <c r="G2" s="95"/>
    </row>
    <row r="3" spans="1:9" ht="12" customHeight="1" x14ac:dyDescent="0.2">
      <c r="B3" s="94" t="s">
        <v>2</v>
      </c>
      <c r="C3" s="94"/>
      <c r="D3" s="94"/>
      <c r="E3" s="94"/>
      <c r="F3" s="95"/>
      <c r="G3" s="95"/>
    </row>
    <row r="4" spans="1:9" ht="12" customHeight="1" x14ac:dyDescent="0.2">
      <c r="B4" s="94" t="s">
        <v>3</v>
      </c>
      <c r="C4" s="94"/>
      <c r="D4" s="94"/>
      <c r="E4" s="94"/>
      <c r="F4" s="95"/>
      <c r="G4" s="95"/>
    </row>
    <row r="5" spans="1:9" ht="12" customHeight="1" x14ac:dyDescent="0.2">
      <c r="B5" s="94" t="s">
        <v>4</v>
      </c>
      <c r="C5" s="94"/>
      <c r="D5" s="94"/>
      <c r="E5" s="94"/>
      <c r="F5" s="95"/>
      <c r="G5" s="95"/>
    </row>
    <row r="6" spans="1:9" x14ac:dyDescent="0.2">
      <c r="A6" s="87"/>
      <c r="B6" s="87"/>
      <c r="C6" s="87"/>
    </row>
    <row r="7" spans="1:9" ht="12.75" customHeight="1" x14ac:dyDescent="0.2">
      <c r="A7" s="87" t="s">
        <v>5</v>
      </c>
      <c r="B7" s="87"/>
      <c r="C7" s="87"/>
    </row>
    <row r="8" spans="1:9" ht="12.75" customHeight="1" x14ac:dyDescent="0.2">
      <c r="A8" s="87" t="s">
        <v>6</v>
      </c>
      <c r="B8" s="87"/>
      <c r="C8" s="87"/>
    </row>
    <row r="9" spans="1:9" ht="19.5" customHeight="1" x14ac:dyDescent="0.2">
      <c r="A9" s="88" t="s">
        <v>7</v>
      </c>
      <c r="B9" s="90" t="s">
        <v>8</v>
      </c>
      <c r="C9" s="4" t="s">
        <v>9</v>
      </c>
      <c r="D9" s="92" t="s">
        <v>10</v>
      </c>
      <c r="E9" s="93"/>
      <c r="F9" s="92" t="s">
        <v>138</v>
      </c>
      <c r="G9" s="93"/>
      <c r="H9" s="92" t="s">
        <v>11</v>
      </c>
      <c r="I9" s="93"/>
    </row>
    <row r="10" spans="1:9" ht="26.25" customHeight="1" x14ac:dyDescent="0.2">
      <c r="A10" s="89"/>
      <c r="B10" s="91"/>
      <c r="C10" s="7" t="s">
        <v>12</v>
      </c>
      <c r="D10" s="8" t="s">
        <v>13</v>
      </c>
      <c r="E10" s="8" t="s">
        <v>14</v>
      </c>
      <c r="F10" s="9" t="s">
        <v>13</v>
      </c>
      <c r="G10" s="9" t="s">
        <v>14</v>
      </c>
      <c r="H10" s="10" t="s">
        <v>13</v>
      </c>
      <c r="I10" s="10" t="s">
        <v>14</v>
      </c>
    </row>
    <row r="11" spans="1:9" ht="17.25" customHeight="1" x14ac:dyDescent="0.2">
      <c r="A11" s="11"/>
      <c r="B11" s="12" t="s">
        <v>15</v>
      </c>
      <c r="C11" s="13" t="e">
        <f>SUM(C12+C16+C20+C25+G2+C14)</f>
        <v>#REF!</v>
      </c>
      <c r="D11" s="14">
        <f>SUM(D12+D16+D20+D25+H2+D14)</f>
        <v>59075</v>
      </c>
      <c r="E11" s="14">
        <f>SUM(E12+E16+E20+E25+I2+E14)</f>
        <v>68896</v>
      </c>
      <c r="F11" s="14">
        <f>SUM(F12+F16+F20+F25+J2+F14)</f>
        <v>59075</v>
      </c>
      <c r="G11" s="14">
        <f>SUM(G12+G16+G20+G25+K2+G14)</f>
        <v>68896</v>
      </c>
      <c r="H11" s="15">
        <f>F11-D11</f>
        <v>0</v>
      </c>
      <c r="I11" s="15">
        <f>G11-E11</f>
        <v>0</v>
      </c>
    </row>
    <row r="12" spans="1:9" ht="16.5" customHeight="1" x14ac:dyDescent="0.2">
      <c r="A12" s="11" t="s">
        <v>16</v>
      </c>
      <c r="B12" s="12" t="s">
        <v>17</v>
      </c>
      <c r="C12" s="13">
        <f>SUM(C13)</f>
        <v>18478</v>
      </c>
      <c r="D12" s="14">
        <f>SUM(D13)</f>
        <v>41152</v>
      </c>
      <c r="E12" s="14">
        <f>SUM(E13)</f>
        <v>48697</v>
      </c>
      <c r="F12" s="14">
        <f>SUM(F13)</f>
        <v>41152</v>
      </c>
      <c r="G12" s="14">
        <f>SUM(G13)</f>
        <v>48697</v>
      </c>
      <c r="H12" s="15">
        <f t="shared" ref="H12:I75" si="0">F12-D12</f>
        <v>0</v>
      </c>
      <c r="I12" s="15">
        <f t="shared" si="0"/>
        <v>0</v>
      </c>
    </row>
    <row r="13" spans="1:9" ht="17.25" customHeight="1" x14ac:dyDescent="0.2">
      <c r="A13" s="11" t="s">
        <v>18</v>
      </c>
      <c r="B13" s="12" t="s">
        <v>19</v>
      </c>
      <c r="C13" s="16">
        <v>18478</v>
      </c>
      <c r="D13" s="17">
        <v>41152</v>
      </c>
      <c r="E13" s="17">
        <v>48697</v>
      </c>
      <c r="F13" s="17">
        <v>41152</v>
      </c>
      <c r="G13" s="17">
        <v>48697</v>
      </c>
      <c r="H13" s="15">
        <f t="shared" si="0"/>
        <v>0</v>
      </c>
      <c r="I13" s="15">
        <f t="shared" si="0"/>
        <v>0</v>
      </c>
    </row>
    <row r="14" spans="1:9" ht="32.25" customHeight="1" x14ac:dyDescent="0.2">
      <c r="A14" s="18" t="s">
        <v>20</v>
      </c>
      <c r="B14" s="19" t="s">
        <v>21</v>
      </c>
      <c r="C14" s="16">
        <f>C15</f>
        <v>1299</v>
      </c>
      <c r="D14" s="17">
        <f>D15</f>
        <v>2205</v>
      </c>
      <c r="E14" s="17">
        <f>E15</f>
        <v>2972</v>
      </c>
      <c r="F14" s="17">
        <f>F15</f>
        <v>2205</v>
      </c>
      <c r="G14" s="17">
        <f>G15</f>
        <v>2972</v>
      </c>
      <c r="H14" s="15">
        <f t="shared" si="0"/>
        <v>0</v>
      </c>
      <c r="I14" s="15">
        <f t="shared" si="0"/>
        <v>0</v>
      </c>
    </row>
    <row r="15" spans="1:9" ht="31.5" customHeight="1" x14ac:dyDescent="0.2">
      <c r="A15" s="20" t="s">
        <v>22</v>
      </c>
      <c r="B15" s="21" t="s">
        <v>23</v>
      </c>
      <c r="C15" s="22">
        <v>1299</v>
      </c>
      <c r="D15" s="23">
        <v>2205</v>
      </c>
      <c r="E15" s="23">
        <v>2972</v>
      </c>
      <c r="F15" s="23">
        <v>2205</v>
      </c>
      <c r="G15" s="23">
        <v>2972</v>
      </c>
      <c r="H15" s="15">
        <f t="shared" si="0"/>
        <v>0</v>
      </c>
      <c r="I15" s="15">
        <f t="shared" si="0"/>
        <v>0</v>
      </c>
    </row>
    <row r="16" spans="1:9" x14ac:dyDescent="0.2">
      <c r="A16" s="11" t="s">
        <v>24</v>
      </c>
      <c r="B16" s="12" t="s">
        <v>25</v>
      </c>
      <c r="C16" s="13" t="e">
        <f>C17+C18+#REF!</f>
        <v>#REF!</v>
      </c>
      <c r="D16" s="14">
        <f>D17+D18+D19</f>
        <v>8127</v>
      </c>
      <c r="E16" s="14">
        <f>E17+E18+E19</f>
        <v>8943</v>
      </c>
      <c r="F16" s="14">
        <f>F17+F18+F19</f>
        <v>8127</v>
      </c>
      <c r="G16" s="14">
        <f>G17+G18+G19</f>
        <v>8943</v>
      </c>
      <c r="H16" s="15">
        <f t="shared" si="0"/>
        <v>0</v>
      </c>
      <c r="I16" s="15">
        <f t="shared" si="0"/>
        <v>0</v>
      </c>
    </row>
    <row r="17" spans="1:9" x14ac:dyDescent="0.2">
      <c r="A17" s="24" t="s">
        <v>26</v>
      </c>
      <c r="B17" s="25" t="s">
        <v>27</v>
      </c>
      <c r="C17" s="26">
        <v>7537</v>
      </c>
      <c r="D17" s="27">
        <v>6611</v>
      </c>
      <c r="E17" s="27">
        <v>7206</v>
      </c>
      <c r="F17" s="27">
        <v>6611</v>
      </c>
      <c r="G17" s="27">
        <v>7206</v>
      </c>
      <c r="H17" s="15">
        <f t="shared" si="0"/>
        <v>0</v>
      </c>
      <c r="I17" s="15">
        <f t="shared" si="0"/>
        <v>0</v>
      </c>
    </row>
    <row r="18" spans="1:9" x14ac:dyDescent="0.2">
      <c r="A18" s="28" t="s">
        <v>28</v>
      </c>
      <c r="B18" s="25" t="s">
        <v>29</v>
      </c>
      <c r="C18" s="26">
        <v>28</v>
      </c>
      <c r="D18" s="27">
        <v>98</v>
      </c>
      <c r="E18" s="27">
        <v>107</v>
      </c>
      <c r="F18" s="27">
        <v>98</v>
      </c>
      <c r="G18" s="27">
        <v>107</v>
      </c>
      <c r="H18" s="15">
        <f t="shared" si="0"/>
        <v>0</v>
      </c>
      <c r="I18" s="15">
        <f t="shared" si="0"/>
        <v>0</v>
      </c>
    </row>
    <row r="19" spans="1:9" x14ac:dyDescent="0.2">
      <c r="A19" s="24" t="s">
        <v>30</v>
      </c>
      <c r="B19" s="3" t="s">
        <v>31</v>
      </c>
      <c r="C19" s="29">
        <v>631</v>
      </c>
      <c r="D19" s="23">
        <v>1418</v>
      </c>
      <c r="E19" s="23">
        <v>1630</v>
      </c>
      <c r="F19" s="23">
        <v>1418</v>
      </c>
      <c r="G19" s="23">
        <v>1630</v>
      </c>
      <c r="H19" s="15">
        <f t="shared" si="0"/>
        <v>0</v>
      </c>
      <c r="I19" s="15">
        <f t="shared" si="0"/>
        <v>0</v>
      </c>
    </row>
    <row r="20" spans="1:9" ht="16.5" customHeight="1" x14ac:dyDescent="0.2">
      <c r="A20" s="11" t="s">
        <v>32</v>
      </c>
      <c r="B20" s="12" t="s">
        <v>33</v>
      </c>
      <c r="C20" s="13">
        <f>SUM(C21:C24)</f>
        <v>2910</v>
      </c>
      <c r="D20" s="14">
        <f>D21+D22</f>
        <v>4072</v>
      </c>
      <c r="E20" s="14">
        <f>E21+E22</f>
        <v>4290</v>
      </c>
      <c r="F20" s="14">
        <f>F21+F22</f>
        <v>4072</v>
      </c>
      <c r="G20" s="14">
        <f>G21+G22</f>
        <v>4290</v>
      </c>
      <c r="H20" s="15">
        <f t="shared" si="0"/>
        <v>0</v>
      </c>
      <c r="I20" s="15">
        <f t="shared" si="0"/>
        <v>0</v>
      </c>
    </row>
    <row r="21" spans="1:9" x14ac:dyDescent="0.2">
      <c r="A21" s="24" t="s">
        <v>34</v>
      </c>
      <c r="B21" s="25" t="s">
        <v>35</v>
      </c>
      <c r="C21" s="26">
        <v>1220</v>
      </c>
      <c r="D21" s="27">
        <v>2001</v>
      </c>
      <c r="E21" s="27">
        <v>2141</v>
      </c>
      <c r="F21" s="27">
        <v>2001</v>
      </c>
      <c r="G21" s="27">
        <v>2141</v>
      </c>
      <c r="H21" s="15">
        <f t="shared" si="0"/>
        <v>0</v>
      </c>
      <c r="I21" s="15">
        <f t="shared" si="0"/>
        <v>0</v>
      </c>
    </row>
    <row r="22" spans="1:9" x14ac:dyDescent="0.2">
      <c r="A22" s="24" t="s">
        <v>36</v>
      </c>
      <c r="B22" s="12" t="s">
        <v>37</v>
      </c>
      <c r="C22" s="30"/>
      <c r="D22" s="14">
        <f>D23+D24</f>
        <v>2071</v>
      </c>
      <c r="E22" s="14">
        <f>E23+E24</f>
        <v>2149</v>
      </c>
      <c r="F22" s="14">
        <f>F23+F24</f>
        <v>2071</v>
      </c>
      <c r="G22" s="14">
        <f>G23+G24</f>
        <v>2149</v>
      </c>
      <c r="H22" s="15">
        <f t="shared" si="0"/>
        <v>0</v>
      </c>
      <c r="I22" s="15">
        <f t="shared" si="0"/>
        <v>0</v>
      </c>
    </row>
    <row r="23" spans="1:9" x14ac:dyDescent="0.2">
      <c r="A23" s="24" t="s">
        <v>38</v>
      </c>
      <c r="B23" s="31" t="s">
        <v>39</v>
      </c>
      <c r="C23" s="30"/>
      <c r="D23" s="27">
        <v>612</v>
      </c>
      <c r="E23" s="27">
        <v>631</v>
      </c>
      <c r="F23" s="27">
        <v>612</v>
      </c>
      <c r="G23" s="27">
        <v>631</v>
      </c>
      <c r="H23" s="15">
        <f t="shared" si="0"/>
        <v>0</v>
      </c>
      <c r="I23" s="15">
        <f t="shared" si="0"/>
        <v>0</v>
      </c>
    </row>
    <row r="24" spans="1:9" x14ac:dyDescent="0.2">
      <c r="A24" s="24" t="s">
        <v>40</v>
      </c>
      <c r="B24" s="31" t="s">
        <v>41</v>
      </c>
      <c r="C24" s="26">
        <v>1690</v>
      </c>
      <c r="D24" s="27">
        <v>1459</v>
      </c>
      <c r="E24" s="27">
        <v>1518</v>
      </c>
      <c r="F24" s="27">
        <v>1459</v>
      </c>
      <c r="G24" s="27">
        <v>1518</v>
      </c>
      <c r="H24" s="15">
        <f t="shared" si="0"/>
        <v>0</v>
      </c>
      <c r="I24" s="15">
        <f t="shared" si="0"/>
        <v>0</v>
      </c>
    </row>
    <row r="25" spans="1:9" x14ac:dyDescent="0.2">
      <c r="A25" s="11" t="s">
        <v>42</v>
      </c>
      <c r="B25" s="12" t="s">
        <v>43</v>
      </c>
      <c r="C25" s="16">
        <v>350</v>
      </c>
      <c r="D25" s="17">
        <v>3519</v>
      </c>
      <c r="E25" s="17">
        <v>3994</v>
      </c>
      <c r="F25" s="17">
        <v>3519</v>
      </c>
      <c r="G25" s="17">
        <v>3994</v>
      </c>
      <c r="H25" s="15">
        <f t="shared" si="0"/>
        <v>0</v>
      </c>
      <c r="I25" s="15">
        <f t="shared" si="0"/>
        <v>0</v>
      </c>
    </row>
    <row r="26" spans="1:9" ht="13.5" hidden="1" customHeight="1" x14ac:dyDescent="0.2">
      <c r="A26" s="11" t="s">
        <v>44</v>
      </c>
      <c r="B26" s="12" t="s">
        <v>45</v>
      </c>
      <c r="C26" s="13"/>
      <c r="D26" s="14"/>
      <c r="E26" s="14"/>
      <c r="F26" s="14"/>
      <c r="G26" s="14"/>
      <c r="H26" s="15">
        <f t="shared" si="0"/>
        <v>0</v>
      </c>
      <c r="I26" s="15">
        <f t="shared" si="0"/>
        <v>0</v>
      </c>
    </row>
    <row r="27" spans="1:9" x14ac:dyDescent="0.2">
      <c r="A27" s="11"/>
      <c r="B27" s="12" t="s">
        <v>46</v>
      </c>
      <c r="C27" s="13">
        <f>SUM(C28+C32+C38+C34+C36+C39)</f>
        <v>4905</v>
      </c>
      <c r="D27" s="14">
        <f>SUM(D28+D32+D38+D34+D36+D39)</f>
        <v>5477</v>
      </c>
      <c r="E27" s="14">
        <f>SUM(E28+E32+E38+E34+E36+E39)</f>
        <v>5720</v>
      </c>
      <c r="F27" s="14">
        <f>SUM(F28+F32+F38+F34+F36+F39)</f>
        <v>5477</v>
      </c>
      <c r="G27" s="14">
        <f>SUM(G28+G32+G38+G34+G36+G39)</f>
        <v>5720</v>
      </c>
      <c r="H27" s="15">
        <f t="shared" si="0"/>
        <v>0</v>
      </c>
      <c r="I27" s="15">
        <f t="shared" si="0"/>
        <v>0</v>
      </c>
    </row>
    <row r="28" spans="1:9" ht="25.5" x14ac:dyDescent="0.2">
      <c r="A28" s="11" t="s">
        <v>47</v>
      </c>
      <c r="B28" s="12" t="s">
        <v>48</v>
      </c>
      <c r="C28" s="13">
        <f>SUM(C29+C31)</f>
        <v>4147</v>
      </c>
      <c r="D28" s="14">
        <f>SUM(D29+D31)</f>
        <v>3636</v>
      </c>
      <c r="E28" s="14">
        <f>SUM(E29+E31)</f>
        <v>3756</v>
      </c>
      <c r="F28" s="14">
        <f>SUM(F29+F31)</f>
        <v>3636</v>
      </c>
      <c r="G28" s="14">
        <f>SUM(G29+G31)</f>
        <v>3756</v>
      </c>
      <c r="H28" s="15">
        <f t="shared" si="0"/>
        <v>0</v>
      </c>
      <c r="I28" s="15">
        <f t="shared" si="0"/>
        <v>0</v>
      </c>
    </row>
    <row r="29" spans="1:9" ht="25.5" hidden="1" x14ac:dyDescent="0.2">
      <c r="A29" s="24" t="s">
        <v>49</v>
      </c>
      <c r="B29" s="25" t="s">
        <v>50</v>
      </c>
      <c r="C29" s="30">
        <f>C30</f>
        <v>2518</v>
      </c>
      <c r="D29" s="27">
        <f>D30</f>
        <v>1188</v>
      </c>
      <c r="E29" s="27">
        <f>E30</f>
        <v>1259</v>
      </c>
      <c r="F29" s="27">
        <f>F30</f>
        <v>1188</v>
      </c>
      <c r="G29" s="27">
        <f>G30</f>
        <v>1259</v>
      </c>
      <c r="H29" s="15">
        <f t="shared" si="0"/>
        <v>0</v>
      </c>
      <c r="I29" s="15">
        <f t="shared" si="0"/>
        <v>0</v>
      </c>
    </row>
    <row r="30" spans="1:9" ht="24" customHeight="1" x14ac:dyDescent="0.2">
      <c r="A30" s="24" t="s">
        <v>51</v>
      </c>
      <c r="B30" s="32" t="s">
        <v>52</v>
      </c>
      <c r="C30" s="26">
        <v>2518</v>
      </c>
      <c r="D30" s="27">
        <v>1188</v>
      </c>
      <c r="E30" s="27">
        <v>1259</v>
      </c>
      <c r="F30" s="27">
        <v>1188</v>
      </c>
      <c r="G30" s="27">
        <v>1259</v>
      </c>
      <c r="H30" s="15">
        <f t="shared" si="0"/>
        <v>0</v>
      </c>
      <c r="I30" s="15">
        <f t="shared" si="0"/>
        <v>0</v>
      </c>
    </row>
    <row r="31" spans="1:9" ht="51" x14ac:dyDescent="0.2">
      <c r="A31" s="24" t="s">
        <v>53</v>
      </c>
      <c r="B31" s="25" t="s">
        <v>54</v>
      </c>
      <c r="C31" s="26">
        <v>1629</v>
      </c>
      <c r="D31" s="27">
        <v>2448</v>
      </c>
      <c r="E31" s="27">
        <v>2497</v>
      </c>
      <c r="F31" s="27">
        <v>2448</v>
      </c>
      <c r="G31" s="27">
        <v>2497</v>
      </c>
      <c r="H31" s="15">
        <f t="shared" si="0"/>
        <v>0</v>
      </c>
      <c r="I31" s="15">
        <f t="shared" si="0"/>
        <v>0</v>
      </c>
    </row>
    <row r="32" spans="1:9" ht="14.25" customHeight="1" x14ac:dyDescent="0.2">
      <c r="A32" s="11" t="s">
        <v>55</v>
      </c>
      <c r="B32" s="12" t="s">
        <v>56</v>
      </c>
      <c r="C32" s="13">
        <f>C33</f>
        <v>258</v>
      </c>
      <c r="D32" s="14">
        <f>D33</f>
        <v>160</v>
      </c>
      <c r="E32" s="14">
        <f>E33</f>
        <v>258</v>
      </c>
      <c r="F32" s="14">
        <f>F33</f>
        <v>160</v>
      </c>
      <c r="G32" s="14">
        <f>G33</f>
        <v>258</v>
      </c>
      <c r="H32" s="15">
        <f t="shared" si="0"/>
        <v>0</v>
      </c>
      <c r="I32" s="15">
        <f t="shared" si="0"/>
        <v>0</v>
      </c>
    </row>
    <row r="33" spans="1:9" ht="12.75" customHeight="1" x14ac:dyDescent="0.2">
      <c r="A33" s="24" t="s">
        <v>57</v>
      </c>
      <c r="B33" s="25" t="s">
        <v>58</v>
      </c>
      <c r="C33" s="26">
        <v>258</v>
      </c>
      <c r="D33" s="27">
        <v>160</v>
      </c>
      <c r="E33" s="27">
        <v>258</v>
      </c>
      <c r="F33" s="27">
        <v>160</v>
      </c>
      <c r="G33" s="27">
        <v>258</v>
      </c>
      <c r="H33" s="15">
        <f t="shared" si="0"/>
        <v>0</v>
      </c>
      <c r="I33" s="15">
        <f t="shared" si="0"/>
        <v>0</v>
      </c>
    </row>
    <row r="34" spans="1:9" ht="24.75" hidden="1" customHeight="1" x14ac:dyDescent="0.2">
      <c r="A34" s="11" t="s">
        <v>59</v>
      </c>
      <c r="B34" s="12" t="s">
        <v>60</v>
      </c>
      <c r="C34" s="13">
        <f>C35</f>
        <v>62</v>
      </c>
      <c r="D34" s="14">
        <f>D35</f>
        <v>0</v>
      </c>
      <c r="E34" s="14">
        <f>E35</f>
        <v>0</v>
      </c>
      <c r="F34" s="14">
        <f>F35</f>
        <v>0</v>
      </c>
      <c r="G34" s="14">
        <f>G35</f>
        <v>0</v>
      </c>
      <c r="H34" s="15">
        <f t="shared" si="0"/>
        <v>0</v>
      </c>
      <c r="I34" s="15">
        <f t="shared" si="0"/>
        <v>0</v>
      </c>
    </row>
    <row r="35" spans="1:9" ht="24.75" hidden="1" customHeight="1" x14ac:dyDescent="0.2">
      <c r="A35" s="28" t="s">
        <v>61</v>
      </c>
      <c r="B35" s="25" t="s">
        <v>62</v>
      </c>
      <c r="C35" s="30">
        <v>62</v>
      </c>
      <c r="D35" s="27">
        <v>0</v>
      </c>
      <c r="E35" s="27"/>
      <c r="F35" s="27">
        <v>0</v>
      </c>
      <c r="G35" s="27"/>
      <c r="H35" s="15">
        <f t="shared" si="0"/>
        <v>0</v>
      </c>
      <c r="I35" s="15">
        <f t="shared" si="0"/>
        <v>0</v>
      </c>
    </row>
    <row r="36" spans="1:9" ht="15.75" customHeight="1" x14ac:dyDescent="0.2">
      <c r="A36" s="11" t="s">
        <v>63</v>
      </c>
      <c r="B36" s="12" t="s">
        <v>64</v>
      </c>
      <c r="C36" s="13">
        <f>C37</f>
        <v>110</v>
      </c>
      <c r="D36" s="14">
        <f>D37</f>
        <v>863</v>
      </c>
      <c r="E36" s="14">
        <f>E37</f>
        <v>898</v>
      </c>
      <c r="F36" s="14">
        <f>F37</f>
        <v>863</v>
      </c>
      <c r="G36" s="14">
        <f>G37</f>
        <v>898</v>
      </c>
      <c r="H36" s="15">
        <f t="shared" si="0"/>
        <v>0</v>
      </c>
      <c r="I36" s="15">
        <f t="shared" si="0"/>
        <v>0</v>
      </c>
    </row>
    <row r="37" spans="1:9" ht="35.25" customHeight="1" x14ac:dyDescent="0.2">
      <c r="A37" s="28" t="s">
        <v>65</v>
      </c>
      <c r="B37" s="25" t="s">
        <v>66</v>
      </c>
      <c r="C37" s="26">
        <v>110</v>
      </c>
      <c r="D37" s="27">
        <v>863</v>
      </c>
      <c r="E37" s="27">
        <v>898</v>
      </c>
      <c r="F37" s="27">
        <v>863</v>
      </c>
      <c r="G37" s="27">
        <v>898</v>
      </c>
      <c r="H37" s="15">
        <f t="shared" si="0"/>
        <v>0</v>
      </c>
      <c r="I37" s="15">
        <f t="shared" si="0"/>
        <v>0</v>
      </c>
    </row>
    <row r="38" spans="1:9" ht="12.75" customHeight="1" x14ac:dyDescent="0.2">
      <c r="A38" s="11" t="s">
        <v>67</v>
      </c>
      <c r="B38" s="12" t="s">
        <v>68</v>
      </c>
      <c r="C38" s="16">
        <v>308</v>
      </c>
      <c r="D38" s="17">
        <v>714</v>
      </c>
      <c r="E38" s="17">
        <v>700</v>
      </c>
      <c r="F38" s="17">
        <v>714</v>
      </c>
      <c r="G38" s="17">
        <v>700</v>
      </c>
      <c r="H38" s="15">
        <f t="shared" si="0"/>
        <v>0</v>
      </c>
      <c r="I38" s="15">
        <f t="shared" si="0"/>
        <v>0</v>
      </c>
    </row>
    <row r="39" spans="1:9" ht="12.75" customHeight="1" x14ac:dyDescent="0.2">
      <c r="A39" s="33" t="s">
        <v>69</v>
      </c>
      <c r="B39" s="25" t="s">
        <v>70</v>
      </c>
      <c r="C39" s="30">
        <v>20</v>
      </c>
      <c r="D39" s="27">
        <v>104</v>
      </c>
      <c r="E39" s="27">
        <v>108</v>
      </c>
      <c r="F39" s="27">
        <v>104</v>
      </c>
      <c r="G39" s="27">
        <v>108</v>
      </c>
      <c r="H39" s="15">
        <f t="shared" si="0"/>
        <v>0</v>
      </c>
      <c r="I39" s="15">
        <f t="shared" si="0"/>
        <v>0</v>
      </c>
    </row>
    <row r="40" spans="1:9" s="38" customFormat="1" ht="13.5" customHeight="1" x14ac:dyDescent="0.2">
      <c r="A40" s="34" t="s">
        <v>71</v>
      </c>
      <c r="B40" s="35" t="s">
        <v>72</v>
      </c>
      <c r="C40" s="36" t="e">
        <f>SUM(C11+C27)</f>
        <v>#REF!</v>
      </c>
      <c r="D40" s="36">
        <f>SUM(D11+D27)</f>
        <v>64552</v>
      </c>
      <c r="E40" s="36">
        <f>SUM(E11+E27)</f>
        <v>74616</v>
      </c>
      <c r="F40" s="97">
        <f>SUM(F11+F27)</f>
        <v>64552</v>
      </c>
      <c r="G40" s="97">
        <f>SUM(G11+G27)</f>
        <v>74616</v>
      </c>
      <c r="H40" s="37">
        <f t="shared" si="0"/>
        <v>0</v>
      </c>
      <c r="I40" s="37">
        <f t="shared" si="0"/>
        <v>0</v>
      </c>
    </row>
    <row r="41" spans="1:9" ht="27.75" customHeight="1" x14ac:dyDescent="0.2">
      <c r="A41" s="11" t="s">
        <v>73</v>
      </c>
      <c r="B41" s="12" t="s">
        <v>74</v>
      </c>
      <c r="C41" s="39">
        <f>C42+C43</f>
        <v>139913.70000000001</v>
      </c>
      <c r="D41" s="39">
        <f>D42+D43</f>
        <v>116695</v>
      </c>
      <c r="E41" s="39">
        <f>E42+E43</f>
        <v>83831.5</v>
      </c>
      <c r="F41" s="98">
        <f>F42+F43</f>
        <v>116695</v>
      </c>
      <c r="G41" s="98">
        <f>G42+G43</f>
        <v>83831.5</v>
      </c>
      <c r="H41" s="40">
        <f t="shared" si="0"/>
        <v>0</v>
      </c>
      <c r="I41" s="40">
        <f t="shared" si="0"/>
        <v>0</v>
      </c>
    </row>
    <row r="42" spans="1:9" ht="25.5" customHeight="1" x14ac:dyDescent="0.2">
      <c r="A42" s="41" t="s">
        <v>75</v>
      </c>
      <c r="B42" s="25" t="s">
        <v>76</v>
      </c>
      <c r="C42" s="23">
        <v>128803.2</v>
      </c>
      <c r="D42" s="42">
        <v>109545</v>
      </c>
      <c r="E42" s="43">
        <v>76681.5</v>
      </c>
      <c r="F42" s="23">
        <v>109545</v>
      </c>
      <c r="G42" s="23">
        <v>76681.5</v>
      </c>
      <c r="H42" s="15">
        <f t="shared" si="0"/>
        <v>0</v>
      </c>
      <c r="I42" s="15">
        <f t="shared" si="0"/>
        <v>0</v>
      </c>
    </row>
    <row r="43" spans="1:9" ht="27" customHeight="1" x14ac:dyDescent="0.2">
      <c r="A43" s="28" t="s">
        <v>77</v>
      </c>
      <c r="B43" s="25" t="s">
        <v>78</v>
      </c>
      <c r="C43" s="23">
        <v>11110.5</v>
      </c>
      <c r="D43" s="43">
        <v>7150</v>
      </c>
      <c r="E43" s="43">
        <v>7150</v>
      </c>
      <c r="F43" s="23">
        <v>7150</v>
      </c>
      <c r="G43" s="23">
        <v>7150</v>
      </c>
      <c r="H43" s="15">
        <f t="shared" si="0"/>
        <v>0</v>
      </c>
      <c r="I43" s="15">
        <f t="shared" si="0"/>
        <v>0</v>
      </c>
    </row>
    <row r="44" spans="1:9" ht="23.25" customHeight="1" x14ac:dyDescent="0.2">
      <c r="A44" s="11" t="s">
        <v>79</v>
      </c>
      <c r="B44" s="44" t="s">
        <v>80</v>
      </c>
      <c r="C44" s="45">
        <f>SUM(C46:C49)</f>
        <v>36167.800000000003</v>
      </c>
      <c r="D44" s="46">
        <f>SUM(D45:D51)</f>
        <v>45094</v>
      </c>
      <c r="E44" s="17">
        <f>SUM(E45:E51)</f>
        <v>45094</v>
      </c>
      <c r="F44" s="17">
        <f>SUM(F45:F51)</f>
        <v>62807.898000000001</v>
      </c>
      <c r="G44" s="17">
        <f>SUM(G45:G51)</f>
        <v>62505.938999999998</v>
      </c>
      <c r="H44" s="40">
        <f t="shared" si="0"/>
        <v>17713.898000000001</v>
      </c>
      <c r="I44" s="40">
        <f t="shared" si="0"/>
        <v>17411.938999999998</v>
      </c>
    </row>
    <row r="45" spans="1:9" ht="51" customHeight="1" x14ac:dyDescent="0.2">
      <c r="A45" s="24" t="s">
        <v>81</v>
      </c>
      <c r="B45" s="47" t="s">
        <v>82</v>
      </c>
      <c r="C45" s="45"/>
      <c r="D45" s="48">
        <v>0</v>
      </c>
      <c r="E45" s="23">
        <v>0</v>
      </c>
      <c r="F45" s="23">
        <v>1277.4110000000001</v>
      </c>
      <c r="G45" s="23">
        <v>1300.02</v>
      </c>
      <c r="H45" s="15">
        <f t="shared" si="0"/>
        <v>1277.4110000000001</v>
      </c>
      <c r="I45" s="15">
        <f t="shared" si="0"/>
        <v>1300.02</v>
      </c>
    </row>
    <row r="46" spans="1:9" ht="39.75" customHeight="1" x14ac:dyDescent="0.2">
      <c r="A46" s="28" t="s">
        <v>83</v>
      </c>
      <c r="B46" s="49" t="s">
        <v>84</v>
      </c>
      <c r="C46" s="50"/>
      <c r="D46" s="43">
        <v>0</v>
      </c>
      <c r="E46" s="43">
        <v>0</v>
      </c>
      <c r="F46" s="23">
        <v>16436.487000000001</v>
      </c>
      <c r="G46" s="23">
        <v>16111.919</v>
      </c>
      <c r="H46" s="15">
        <f t="shared" si="0"/>
        <v>16436.487000000001</v>
      </c>
      <c r="I46" s="15">
        <f t="shared" si="0"/>
        <v>16111.919</v>
      </c>
    </row>
    <row r="47" spans="1:9" ht="27" hidden="1" customHeight="1" x14ac:dyDescent="0.2">
      <c r="A47" s="28" t="s">
        <v>85</v>
      </c>
      <c r="B47" s="51" t="s">
        <v>86</v>
      </c>
      <c r="C47" s="23">
        <v>36167.800000000003</v>
      </c>
      <c r="D47" s="52"/>
      <c r="E47" s="52"/>
      <c r="F47" s="23"/>
      <c r="G47" s="23"/>
      <c r="H47" s="15">
        <f t="shared" si="0"/>
        <v>0</v>
      </c>
      <c r="I47" s="15">
        <f t="shared" si="0"/>
        <v>0</v>
      </c>
    </row>
    <row r="48" spans="1:9" ht="27" customHeight="1" x14ac:dyDescent="0.2">
      <c r="A48" s="28" t="s">
        <v>87</v>
      </c>
      <c r="B48" s="53" t="s">
        <v>88</v>
      </c>
      <c r="C48" s="23"/>
      <c r="D48" s="54">
        <v>2021</v>
      </c>
      <c r="E48" s="54">
        <v>2021</v>
      </c>
      <c r="F48" s="23">
        <v>2021</v>
      </c>
      <c r="G48" s="23">
        <v>2021</v>
      </c>
      <c r="H48" s="15">
        <f t="shared" si="0"/>
        <v>0</v>
      </c>
      <c r="I48" s="15">
        <f t="shared" si="0"/>
        <v>0</v>
      </c>
    </row>
    <row r="49" spans="1:11" ht="58.5" customHeight="1" x14ac:dyDescent="0.2">
      <c r="A49" s="28" t="s">
        <v>89</v>
      </c>
      <c r="B49" s="49" t="s">
        <v>90</v>
      </c>
      <c r="C49" s="26"/>
      <c r="D49" s="55">
        <v>41667</v>
      </c>
      <c r="E49" s="55">
        <v>41667</v>
      </c>
      <c r="F49" s="59">
        <v>41667</v>
      </c>
      <c r="G49" s="59">
        <v>41667</v>
      </c>
      <c r="H49" s="15">
        <f t="shared" si="0"/>
        <v>0</v>
      </c>
      <c r="I49" s="15">
        <f t="shared" si="0"/>
        <v>0</v>
      </c>
    </row>
    <row r="50" spans="1:11" ht="40.5" customHeight="1" x14ac:dyDescent="0.2">
      <c r="A50" s="28" t="s">
        <v>89</v>
      </c>
      <c r="B50" s="49" t="s">
        <v>91</v>
      </c>
      <c r="C50" s="26"/>
      <c r="D50" s="56">
        <v>1256</v>
      </c>
      <c r="E50" s="56">
        <v>1256</v>
      </c>
      <c r="F50" s="75">
        <v>1256</v>
      </c>
      <c r="G50" s="75">
        <v>1256</v>
      </c>
      <c r="H50" s="15">
        <f t="shared" si="0"/>
        <v>0</v>
      </c>
      <c r="I50" s="15">
        <f t="shared" si="0"/>
        <v>0</v>
      </c>
    </row>
    <row r="51" spans="1:11" ht="47.25" customHeight="1" x14ac:dyDescent="0.2">
      <c r="A51" s="28" t="s">
        <v>89</v>
      </c>
      <c r="B51" s="51" t="s">
        <v>92</v>
      </c>
      <c r="C51" s="17">
        <f>SUM(C52:C73)</f>
        <v>430910.10000000003</v>
      </c>
      <c r="D51" s="54">
        <v>150</v>
      </c>
      <c r="E51" s="54">
        <v>150</v>
      </c>
      <c r="F51" s="23">
        <v>150</v>
      </c>
      <c r="G51" s="23">
        <v>150</v>
      </c>
      <c r="H51" s="15">
        <f t="shared" si="0"/>
        <v>0</v>
      </c>
      <c r="I51" s="15">
        <f t="shared" si="0"/>
        <v>0</v>
      </c>
    </row>
    <row r="52" spans="1:11" x14ac:dyDescent="0.2">
      <c r="A52" s="11" t="s">
        <v>93</v>
      </c>
      <c r="B52" s="16" t="s">
        <v>94</v>
      </c>
      <c r="C52" s="23">
        <v>10.7</v>
      </c>
      <c r="D52" s="46">
        <v>540656.80000000005</v>
      </c>
      <c r="E52" s="46">
        <f>SUM(E53:E75)</f>
        <v>575670.9</v>
      </c>
      <c r="F52" s="17">
        <f>SUM(F53:F75)</f>
        <v>307318.02199999994</v>
      </c>
      <c r="G52" s="17">
        <f>SUM(G53:G75)</f>
        <v>388139.52300000004</v>
      </c>
      <c r="H52" s="40">
        <f>F52-D52</f>
        <v>-233338.77800000011</v>
      </c>
      <c r="I52" s="40">
        <f t="shared" si="0"/>
        <v>-187531.37699999998</v>
      </c>
    </row>
    <row r="53" spans="1:11" ht="51" hidden="1" x14ac:dyDescent="0.2">
      <c r="A53" s="28" t="s">
        <v>95</v>
      </c>
      <c r="B53" s="49" t="s">
        <v>96</v>
      </c>
      <c r="C53" s="22"/>
      <c r="D53" s="57"/>
      <c r="E53" s="57"/>
      <c r="F53" s="57"/>
      <c r="G53" s="57"/>
      <c r="H53" s="15">
        <f t="shared" si="0"/>
        <v>0</v>
      </c>
      <c r="I53" s="15">
        <f t="shared" si="0"/>
        <v>0</v>
      </c>
    </row>
    <row r="54" spans="1:11" ht="25.5" x14ac:dyDescent="0.2">
      <c r="A54" s="28" t="s">
        <v>97</v>
      </c>
      <c r="B54" s="58" t="s">
        <v>98</v>
      </c>
      <c r="C54" s="22"/>
      <c r="D54" s="59">
        <v>17549</v>
      </c>
      <c r="E54" s="59">
        <v>17549</v>
      </c>
      <c r="F54" s="59">
        <v>17549</v>
      </c>
      <c r="G54" s="59">
        <v>17549</v>
      </c>
      <c r="H54" s="15">
        <f t="shared" si="0"/>
        <v>0</v>
      </c>
      <c r="I54" s="15">
        <f t="shared" si="0"/>
        <v>0</v>
      </c>
    </row>
    <row r="55" spans="1:11" ht="76.5" x14ac:dyDescent="0.2">
      <c r="A55" s="28" t="s">
        <v>99</v>
      </c>
      <c r="B55" s="49" t="s">
        <v>100</v>
      </c>
      <c r="C55" s="22">
        <v>84870</v>
      </c>
      <c r="D55" s="60">
        <v>227678.5</v>
      </c>
      <c r="E55" s="60">
        <v>261166</v>
      </c>
      <c r="F55" s="23">
        <v>107321.784</v>
      </c>
      <c r="G55" s="23">
        <v>165922.323</v>
      </c>
      <c r="H55" s="15">
        <f t="shared" si="0"/>
        <v>-120356.716</v>
      </c>
      <c r="I55" s="15">
        <f t="shared" si="0"/>
        <v>-95243.676999999996</v>
      </c>
      <c r="K55" s="61"/>
    </row>
    <row r="56" spans="1:11" ht="51" x14ac:dyDescent="0.2">
      <c r="A56" s="28" t="s">
        <v>99</v>
      </c>
      <c r="B56" s="49" t="s">
        <v>101</v>
      </c>
      <c r="C56" s="23">
        <v>937</v>
      </c>
      <c r="D56" s="60">
        <v>219103</v>
      </c>
      <c r="E56" s="60">
        <v>219103</v>
      </c>
      <c r="F56" s="23">
        <v>104404.62699999999</v>
      </c>
      <c r="G56" s="23">
        <v>126669.099</v>
      </c>
      <c r="H56" s="15">
        <f t="shared" si="0"/>
        <v>-114698.37300000001</v>
      </c>
      <c r="I56" s="15">
        <f t="shared" si="0"/>
        <v>-92433.900999999998</v>
      </c>
    </row>
    <row r="57" spans="1:11" ht="89.25" x14ac:dyDescent="0.2">
      <c r="A57" s="28" t="s">
        <v>99</v>
      </c>
      <c r="B57" s="49" t="s">
        <v>102</v>
      </c>
      <c r="C57" s="23"/>
      <c r="D57" s="23">
        <v>1578</v>
      </c>
      <c r="E57" s="23">
        <v>1578</v>
      </c>
      <c r="F57" s="23">
        <v>1578</v>
      </c>
      <c r="G57" s="23">
        <v>1578</v>
      </c>
      <c r="H57" s="15">
        <f t="shared" si="0"/>
        <v>0</v>
      </c>
      <c r="I57" s="15">
        <f t="shared" si="0"/>
        <v>0</v>
      </c>
    </row>
    <row r="58" spans="1:11" ht="38.25" x14ac:dyDescent="0.2">
      <c r="A58" s="28" t="s">
        <v>99</v>
      </c>
      <c r="B58" s="49" t="s">
        <v>103</v>
      </c>
      <c r="C58" s="23">
        <v>3769.5</v>
      </c>
      <c r="D58" s="23">
        <v>44979</v>
      </c>
      <c r="E58" s="23">
        <v>44979</v>
      </c>
      <c r="F58" s="23">
        <v>44979</v>
      </c>
      <c r="G58" s="23">
        <v>44979</v>
      </c>
      <c r="H58" s="15">
        <f t="shared" si="0"/>
        <v>0</v>
      </c>
      <c r="I58" s="15">
        <f t="shared" si="0"/>
        <v>0</v>
      </c>
    </row>
    <row r="59" spans="1:11" ht="38.25" x14ac:dyDescent="0.2">
      <c r="A59" s="28" t="s">
        <v>99</v>
      </c>
      <c r="B59" s="49" t="s">
        <v>104</v>
      </c>
      <c r="C59" s="23">
        <v>8405.9</v>
      </c>
      <c r="D59" s="23">
        <v>4.3</v>
      </c>
      <c r="E59" s="23">
        <v>4.3</v>
      </c>
      <c r="F59" s="23">
        <v>4.2809999999999997</v>
      </c>
      <c r="G59" s="23">
        <v>4.2809999999999997</v>
      </c>
      <c r="H59" s="15">
        <f t="shared" si="0"/>
        <v>-1.9000000000000128E-2</v>
      </c>
      <c r="I59" s="15">
        <f t="shared" si="0"/>
        <v>-1.9000000000000128E-2</v>
      </c>
    </row>
    <row r="60" spans="1:11" ht="38.25" x14ac:dyDescent="0.2">
      <c r="A60" s="28" t="s">
        <v>99</v>
      </c>
      <c r="B60" s="49" t="s">
        <v>105</v>
      </c>
      <c r="C60" s="23">
        <v>437.2</v>
      </c>
      <c r="D60" s="23">
        <v>37</v>
      </c>
      <c r="E60" s="23">
        <v>37</v>
      </c>
      <c r="F60" s="23">
        <v>37</v>
      </c>
      <c r="G60" s="23">
        <v>37</v>
      </c>
      <c r="H60" s="15">
        <f t="shared" si="0"/>
        <v>0</v>
      </c>
      <c r="I60" s="15">
        <f t="shared" si="0"/>
        <v>0</v>
      </c>
    </row>
    <row r="61" spans="1:11" ht="25.5" hidden="1" x14ac:dyDescent="0.2">
      <c r="A61" s="28" t="s">
        <v>99</v>
      </c>
      <c r="B61" s="49" t="s">
        <v>106</v>
      </c>
      <c r="C61" s="23">
        <v>441.7</v>
      </c>
      <c r="D61" s="57"/>
      <c r="E61" s="57"/>
      <c r="F61" s="57"/>
      <c r="G61" s="57"/>
      <c r="H61" s="15">
        <f t="shared" si="0"/>
        <v>0</v>
      </c>
      <c r="I61" s="15">
        <f t="shared" si="0"/>
        <v>0</v>
      </c>
    </row>
    <row r="62" spans="1:11" ht="25.5" x14ac:dyDescent="0.2">
      <c r="A62" s="28" t="s">
        <v>99</v>
      </c>
      <c r="B62" s="49" t="s">
        <v>107</v>
      </c>
      <c r="C62" s="23">
        <v>129070</v>
      </c>
      <c r="D62" s="23">
        <v>807</v>
      </c>
      <c r="E62" s="23">
        <v>807</v>
      </c>
      <c r="F62" s="23">
        <v>807</v>
      </c>
      <c r="G62" s="23">
        <v>807</v>
      </c>
      <c r="H62" s="15">
        <f t="shared" si="0"/>
        <v>0</v>
      </c>
      <c r="I62" s="15">
        <f t="shared" si="0"/>
        <v>0</v>
      </c>
    </row>
    <row r="63" spans="1:11" ht="25.5" x14ac:dyDescent="0.2">
      <c r="A63" s="28" t="s">
        <v>99</v>
      </c>
      <c r="B63" s="49" t="s">
        <v>108</v>
      </c>
      <c r="C63" s="23">
        <v>79012</v>
      </c>
      <c r="D63" s="23">
        <v>807</v>
      </c>
      <c r="E63" s="23">
        <v>807</v>
      </c>
      <c r="F63" s="23">
        <v>807</v>
      </c>
      <c r="G63" s="23">
        <v>807</v>
      </c>
      <c r="H63" s="15">
        <f t="shared" si="0"/>
        <v>0</v>
      </c>
      <c r="I63" s="15">
        <f t="shared" si="0"/>
        <v>0</v>
      </c>
    </row>
    <row r="64" spans="1:11" ht="25.5" x14ac:dyDescent="0.2">
      <c r="A64" s="28" t="s">
        <v>99</v>
      </c>
      <c r="B64" s="49" t="s">
        <v>109</v>
      </c>
      <c r="C64" s="23">
        <v>97</v>
      </c>
      <c r="D64" s="23">
        <v>417</v>
      </c>
      <c r="E64" s="23">
        <v>417</v>
      </c>
      <c r="F64" s="23">
        <v>417</v>
      </c>
      <c r="G64" s="23">
        <v>417</v>
      </c>
      <c r="H64" s="15">
        <f t="shared" si="0"/>
        <v>0</v>
      </c>
      <c r="I64" s="15">
        <f t="shared" si="0"/>
        <v>0</v>
      </c>
    </row>
    <row r="65" spans="1:9" ht="24" customHeight="1" x14ac:dyDescent="0.2">
      <c r="A65" s="28" t="s">
        <v>99</v>
      </c>
      <c r="B65" s="49" t="s">
        <v>110</v>
      </c>
      <c r="C65" s="50">
        <v>5.8</v>
      </c>
      <c r="D65" s="62">
        <v>4200</v>
      </c>
      <c r="E65" s="62">
        <v>4200</v>
      </c>
      <c r="F65" s="62">
        <v>4200</v>
      </c>
      <c r="G65" s="62">
        <v>4200</v>
      </c>
      <c r="H65" s="15">
        <f t="shared" si="0"/>
        <v>0</v>
      </c>
      <c r="I65" s="15">
        <f t="shared" si="0"/>
        <v>0</v>
      </c>
    </row>
    <row r="66" spans="1:9" ht="39.75" customHeight="1" x14ac:dyDescent="0.2">
      <c r="A66" s="28" t="s">
        <v>99</v>
      </c>
      <c r="B66" s="63" t="s">
        <v>111</v>
      </c>
      <c r="C66" s="23">
        <v>2545</v>
      </c>
      <c r="D66" s="57">
        <v>1055</v>
      </c>
      <c r="E66" s="57">
        <v>1055</v>
      </c>
      <c r="F66" s="57">
        <v>1055</v>
      </c>
      <c r="G66" s="57">
        <v>1055</v>
      </c>
      <c r="H66" s="15">
        <f t="shared" si="0"/>
        <v>0</v>
      </c>
      <c r="I66" s="15">
        <f t="shared" si="0"/>
        <v>0</v>
      </c>
    </row>
    <row r="67" spans="1:9" ht="38.25" customHeight="1" x14ac:dyDescent="0.2">
      <c r="A67" s="64" t="s">
        <v>99</v>
      </c>
      <c r="B67" s="25" t="s">
        <v>112</v>
      </c>
      <c r="C67" s="23">
        <v>337.4</v>
      </c>
      <c r="D67" s="23">
        <v>1</v>
      </c>
      <c r="E67" s="23">
        <v>1</v>
      </c>
      <c r="F67" s="23">
        <v>1</v>
      </c>
      <c r="G67" s="23">
        <v>1</v>
      </c>
      <c r="H67" s="15">
        <f t="shared" si="0"/>
        <v>0</v>
      </c>
      <c r="I67" s="15">
        <f t="shared" si="0"/>
        <v>0</v>
      </c>
    </row>
    <row r="68" spans="1:9" ht="38.25" customHeight="1" x14ac:dyDescent="0.2">
      <c r="A68" s="64" t="s">
        <v>99</v>
      </c>
      <c r="B68" s="49" t="s">
        <v>113</v>
      </c>
      <c r="C68" s="23">
        <v>66667</v>
      </c>
      <c r="D68" s="23">
        <v>1243</v>
      </c>
      <c r="E68" s="23">
        <v>1243</v>
      </c>
      <c r="F68" s="23">
        <v>1243</v>
      </c>
      <c r="G68" s="23">
        <v>1243</v>
      </c>
      <c r="H68" s="15">
        <f t="shared" si="0"/>
        <v>0</v>
      </c>
      <c r="I68" s="15">
        <f t="shared" si="0"/>
        <v>0</v>
      </c>
    </row>
    <row r="69" spans="1:9" ht="38.25" customHeight="1" x14ac:dyDescent="0.2">
      <c r="A69" s="65" t="s">
        <v>114</v>
      </c>
      <c r="B69" s="49" t="s">
        <v>115</v>
      </c>
      <c r="C69" s="66"/>
      <c r="D69" s="23">
        <v>14561</v>
      </c>
      <c r="E69" s="23">
        <v>14561</v>
      </c>
      <c r="F69" s="23">
        <v>14561</v>
      </c>
      <c r="G69" s="23">
        <v>14561</v>
      </c>
      <c r="H69" s="15">
        <f t="shared" si="0"/>
        <v>0</v>
      </c>
      <c r="I69" s="15">
        <f t="shared" si="0"/>
        <v>0</v>
      </c>
    </row>
    <row r="70" spans="1:9" ht="38.25" customHeight="1" x14ac:dyDescent="0.2">
      <c r="A70" s="28" t="s">
        <v>116</v>
      </c>
      <c r="B70" s="49" t="s">
        <v>117</v>
      </c>
      <c r="C70" s="66"/>
      <c r="D70" s="23">
        <v>2255.3000000000002</v>
      </c>
      <c r="E70" s="23">
        <v>2336.1999999999998</v>
      </c>
      <c r="F70" s="23">
        <v>2383.6</v>
      </c>
      <c r="G70" s="23">
        <v>2472.4</v>
      </c>
      <c r="H70" s="15">
        <f t="shared" si="0"/>
        <v>128.29999999999973</v>
      </c>
      <c r="I70" s="15">
        <f t="shared" si="0"/>
        <v>136.20000000000027</v>
      </c>
    </row>
    <row r="71" spans="1:9" ht="37.5" customHeight="1" x14ac:dyDescent="0.2">
      <c r="A71" s="28" t="s">
        <v>118</v>
      </c>
      <c r="B71" s="53" t="s">
        <v>119</v>
      </c>
      <c r="C71" s="67">
        <v>10961.8</v>
      </c>
      <c r="D71" s="68">
        <v>158.69999999999999</v>
      </c>
      <c r="E71" s="68">
        <v>17.399999999999999</v>
      </c>
      <c r="F71" s="68">
        <v>158.72999999999999</v>
      </c>
      <c r="G71" s="68">
        <v>17.420000000000002</v>
      </c>
      <c r="H71" s="15">
        <f t="shared" si="0"/>
        <v>3.0000000000001137E-2</v>
      </c>
      <c r="I71" s="15">
        <f t="shared" si="0"/>
        <v>2.0000000000003126E-2</v>
      </c>
    </row>
    <row r="72" spans="1:9" x14ac:dyDescent="0.2">
      <c r="A72" s="28" t="s">
        <v>120</v>
      </c>
      <c r="B72" s="69" t="s">
        <v>121</v>
      </c>
      <c r="C72" s="22">
        <v>1123.2</v>
      </c>
      <c r="D72" s="23">
        <v>5800</v>
      </c>
      <c r="E72" s="23">
        <v>5800</v>
      </c>
      <c r="F72" s="23">
        <v>5800</v>
      </c>
      <c r="G72" s="23">
        <v>5800</v>
      </c>
      <c r="H72" s="15">
        <f t="shared" si="0"/>
        <v>0</v>
      </c>
      <c r="I72" s="15">
        <f t="shared" si="0"/>
        <v>0</v>
      </c>
    </row>
    <row r="73" spans="1:9" ht="31.5" hidden="1" customHeight="1" x14ac:dyDescent="0.2">
      <c r="A73" s="70" t="s">
        <v>122</v>
      </c>
      <c r="B73" s="71" t="s">
        <v>123</v>
      </c>
      <c r="C73" s="67">
        <v>42218.9</v>
      </c>
      <c r="D73" s="67"/>
      <c r="E73" s="67"/>
      <c r="F73" s="23"/>
      <c r="G73" s="23"/>
      <c r="H73" s="15">
        <f t="shared" si="0"/>
        <v>0</v>
      </c>
      <c r="I73" s="15">
        <f t="shared" si="0"/>
        <v>0</v>
      </c>
    </row>
    <row r="74" spans="1:9" ht="25.5" x14ac:dyDescent="0.2">
      <c r="A74" s="72" t="s">
        <v>124</v>
      </c>
      <c r="B74" s="73" t="s">
        <v>125</v>
      </c>
      <c r="C74" s="74">
        <f>C75+C76</f>
        <v>0</v>
      </c>
      <c r="D74" s="75">
        <v>1</v>
      </c>
      <c r="E74" s="75">
        <v>10</v>
      </c>
      <c r="F74" s="23">
        <v>11</v>
      </c>
      <c r="G74" s="23">
        <v>20</v>
      </c>
      <c r="H74" s="15">
        <f t="shared" si="0"/>
        <v>10</v>
      </c>
      <c r="I74" s="15">
        <f t="shared" si="0"/>
        <v>10</v>
      </c>
    </row>
    <row r="75" spans="1:9" ht="27" hidden="1" customHeight="1" x14ac:dyDescent="0.2">
      <c r="A75" s="28" t="s">
        <v>126</v>
      </c>
      <c r="B75" s="51" t="s">
        <v>127</v>
      </c>
      <c r="C75" s="23"/>
      <c r="D75" s="76"/>
      <c r="E75" s="76"/>
      <c r="F75" s="23"/>
      <c r="G75" s="23"/>
      <c r="H75" s="15">
        <f t="shared" si="0"/>
        <v>0</v>
      </c>
      <c r="I75" s="15">
        <f t="shared" si="0"/>
        <v>0</v>
      </c>
    </row>
    <row r="76" spans="1:9" s="80" customFormat="1" ht="18" customHeight="1" x14ac:dyDescent="0.2">
      <c r="A76" s="77"/>
      <c r="B76" s="78" t="s">
        <v>128</v>
      </c>
      <c r="C76" s="17"/>
      <c r="D76" s="79">
        <f>D77+D79</f>
        <v>0</v>
      </c>
      <c r="E76" s="79">
        <f>E77+E79</f>
        <v>0</v>
      </c>
      <c r="F76" s="79">
        <f>F77+F79+F78</f>
        <v>36513.288</v>
      </c>
      <c r="G76" s="79">
        <f>G77+G79+G78</f>
        <v>36513.288</v>
      </c>
      <c r="H76" s="40">
        <f t="shared" ref="H76:I81" si="1">F76-D76</f>
        <v>36513.288</v>
      </c>
      <c r="I76" s="40">
        <f t="shared" si="1"/>
        <v>36513.288</v>
      </c>
    </row>
    <row r="77" spans="1:9" ht="38.25" x14ac:dyDescent="0.2">
      <c r="A77" s="28" t="s">
        <v>129</v>
      </c>
      <c r="B77" s="81" t="s">
        <v>130</v>
      </c>
      <c r="C77" s="82">
        <f>C41+C51+C44+C74</f>
        <v>606991.60000000009</v>
      </c>
      <c r="D77" s="57">
        <v>0</v>
      </c>
      <c r="E77" s="57">
        <v>0</v>
      </c>
      <c r="F77" s="23">
        <v>35919.576000000001</v>
      </c>
      <c r="G77" s="23">
        <v>35919.576000000001</v>
      </c>
      <c r="H77" s="15">
        <f t="shared" si="1"/>
        <v>35919.576000000001</v>
      </c>
      <c r="I77" s="15">
        <f t="shared" si="1"/>
        <v>35919.576000000001</v>
      </c>
    </row>
    <row r="78" spans="1:9" ht="89.25" x14ac:dyDescent="0.2">
      <c r="A78" s="28" t="s">
        <v>131</v>
      </c>
      <c r="B78" s="81" t="s">
        <v>132</v>
      </c>
      <c r="C78" s="82"/>
      <c r="D78" s="57">
        <v>0</v>
      </c>
      <c r="E78" s="57">
        <v>0</v>
      </c>
      <c r="F78" s="23">
        <v>593.71199999999999</v>
      </c>
      <c r="G78" s="23">
        <v>593.71199999999999</v>
      </c>
      <c r="H78" s="15">
        <f t="shared" si="1"/>
        <v>593.71199999999999</v>
      </c>
      <c r="I78" s="15">
        <f t="shared" si="1"/>
        <v>593.71199999999999</v>
      </c>
    </row>
    <row r="79" spans="1:9" ht="38.25" hidden="1" x14ac:dyDescent="0.2">
      <c r="A79" s="28" t="s">
        <v>133</v>
      </c>
      <c r="B79" s="83" t="s">
        <v>134</v>
      </c>
      <c r="C79" s="82"/>
      <c r="D79" s="56"/>
      <c r="E79" s="56"/>
      <c r="F79" s="23"/>
      <c r="G79" s="23"/>
      <c r="H79" s="15">
        <f t="shared" si="1"/>
        <v>0</v>
      </c>
      <c r="I79" s="15">
        <f t="shared" si="1"/>
        <v>0</v>
      </c>
    </row>
    <row r="80" spans="1:9" s="38" customFormat="1" x14ac:dyDescent="0.2">
      <c r="A80" s="34" t="s">
        <v>135</v>
      </c>
      <c r="B80" s="35" t="s">
        <v>136</v>
      </c>
      <c r="C80" s="84"/>
      <c r="D80" s="85">
        <f>D41+D44+D52+D76</f>
        <v>702445.8</v>
      </c>
      <c r="E80" s="85">
        <f>E41+E44+E52+E76</f>
        <v>704596.4</v>
      </c>
      <c r="F80" s="99">
        <f>F41+F44+F52+F76</f>
        <v>523334.20799999993</v>
      </c>
      <c r="G80" s="99">
        <f>G41+G44+G52+G76</f>
        <v>570990.25</v>
      </c>
      <c r="H80" s="37">
        <f t="shared" si="1"/>
        <v>-179111.59200000012</v>
      </c>
      <c r="I80" s="37">
        <f t="shared" si="1"/>
        <v>-133606.15000000002</v>
      </c>
    </row>
    <row r="81" spans="1:9" x14ac:dyDescent="0.2">
      <c r="A81" s="11"/>
      <c r="B81" s="12" t="s">
        <v>137</v>
      </c>
      <c r="D81" s="46">
        <f>+D40+D80</f>
        <v>766997.8</v>
      </c>
      <c r="E81" s="46">
        <f>+E40+E80</f>
        <v>779212.4</v>
      </c>
      <c r="F81" s="17">
        <f>+F40+F80</f>
        <v>587886.20799999987</v>
      </c>
      <c r="G81" s="17">
        <f>+G40+G80</f>
        <v>645606.25</v>
      </c>
      <c r="H81" s="40">
        <f t="shared" si="1"/>
        <v>-179111.59200000018</v>
      </c>
      <c r="I81" s="40">
        <f t="shared" si="1"/>
        <v>-133606.15000000002</v>
      </c>
    </row>
    <row r="82" spans="1:9" x14ac:dyDescent="0.2">
      <c r="D82" s="86"/>
      <c r="E82" s="86"/>
    </row>
  </sheetData>
  <mergeCells count="18">
    <mergeCell ref="B1:E1"/>
    <mergeCell ref="F1:G1"/>
    <mergeCell ref="B2:E2"/>
    <mergeCell ref="F2:G2"/>
    <mergeCell ref="B3:E3"/>
    <mergeCell ref="F3:G3"/>
    <mergeCell ref="H9:I9"/>
    <mergeCell ref="B4:E4"/>
    <mergeCell ref="F4:G4"/>
    <mergeCell ref="B5:E5"/>
    <mergeCell ref="F5:G5"/>
    <mergeCell ref="A6:C6"/>
    <mergeCell ref="A7:C7"/>
    <mergeCell ref="A8:C8"/>
    <mergeCell ref="A9:A10"/>
    <mergeCell ref="B9:B10"/>
    <mergeCell ref="D9:E9"/>
    <mergeCell ref="F9:G9"/>
  </mergeCells>
  <pageMargins left="0.31496062992125984" right="0" top="0.39370078740157483" bottom="0.19685039370078741" header="0.35433070866141736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(2)</vt:lpstr>
      <vt:lpstr>'5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2024-12-26T15:07:00Z</cp:lastPrinted>
  <dcterms:created xsi:type="dcterms:W3CDTF">2024-12-24T07:44:22Z</dcterms:created>
  <dcterms:modified xsi:type="dcterms:W3CDTF">2024-12-26T15:07:54Z</dcterms:modified>
</cp:coreProperties>
</file>